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7123 - Změna užívání prů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'17123 - Změna užívání prů...'!$C$81:$L$150</definedName>
    <definedName name="_xlnm.Print_Area" localSheetId="1">'17123 - Změna užívání prů...'!$C$4:$K$38,'17123 - Změna užívání prů...'!$C$44:$K$63,'17123 - Změna užívání prů...'!$C$69:$L$150</definedName>
    <definedName name="_xlnm.Print_Titles" localSheetId="1">'17123 - Změna užívání prů...'!$81:$81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BA52"/>
  <c r="AZ52"/>
  <c i="2" r="BI149"/>
  <c r="BH149"/>
  <c r="BG149"/>
  <c r="BF149"/>
  <c r="R149"/>
  <c r="R148"/>
  <c r="R147"/>
  <c r="Q149"/>
  <c r="Q148"/>
  <c r="Q147"/>
  <c r="X149"/>
  <c r="X148"/>
  <c r="X147"/>
  <c r="V149"/>
  <c r="V148"/>
  <c r="V147"/>
  <c r="T149"/>
  <c r="T148"/>
  <c r="T147"/>
  <c r="P149"/>
  <c r="BK149"/>
  <c r="BK148"/>
  <c r="K148"/>
  <c r="BK147"/>
  <c r="K147"/>
  <c r="K149"/>
  <c r="BE149"/>
  <c r="K62"/>
  <c r="J62"/>
  <c r="I62"/>
  <c r="K61"/>
  <c r="J61"/>
  <c r="I61"/>
  <c r="BI146"/>
  <c r="BH146"/>
  <c r="BG146"/>
  <c r="BF146"/>
  <c r="R146"/>
  <c r="Q146"/>
  <c r="X146"/>
  <c r="V146"/>
  <c r="T146"/>
  <c r="P146"/>
  <c r="BK146"/>
  <c r="K146"/>
  <c r="BE146"/>
  <c r="BI145"/>
  <c r="BH145"/>
  <c r="BG145"/>
  <c r="BF145"/>
  <c r="R145"/>
  <c r="Q145"/>
  <c r="X145"/>
  <c r="V145"/>
  <c r="T145"/>
  <c r="P145"/>
  <c r="BK145"/>
  <c r="K145"/>
  <c r="BE145"/>
  <c r="BI144"/>
  <c r="BH144"/>
  <c r="BG144"/>
  <c r="BF144"/>
  <c r="R144"/>
  <c r="Q144"/>
  <c r="X144"/>
  <c r="V144"/>
  <c r="T144"/>
  <c r="P144"/>
  <c r="BK144"/>
  <c r="K144"/>
  <c r="BE144"/>
  <c r="BI142"/>
  <c r="BH142"/>
  <c r="BG142"/>
  <c r="BF142"/>
  <c r="R142"/>
  <c r="Q142"/>
  <c r="X142"/>
  <c r="V142"/>
  <c r="T142"/>
  <c r="P142"/>
  <c r="BK142"/>
  <c r="K142"/>
  <c r="BE142"/>
  <c r="BI139"/>
  <c r="BH139"/>
  <c r="BG139"/>
  <c r="BF139"/>
  <c r="R139"/>
  <c r="Q139"/>
  <c r="X139"/>
  <c r="V139"/>
  <c r="T139"/>
  <c r="P139"/>
  <c r="BK139"/>
  <c r="K139"/>
  <c r="BE139"/>
  <c r="BI136"/>
  <c r="BH136"/>
  <c r="BG136"/>
  <c r="BF136"/>
  <c r="R136"/>
  <c r="Q136"/>
  <c r="X136"/>
  <c r="V136"/>
  <c r="T136"/>
  <c r="P136"/>
  <c r="BK136"/>
  <c r="K136"/>
  <c r="BE136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Q131"/>
  <c r="X131"/>
  <c r="V131"/>
  <c r="T131"/>
  <c r="P131"/>
  <c r="BK131"/>
  <c r="K131"/>
  <c r="BE131"/>
  <c r="BI129"/>
  <c r="BH129"/>
  <c r="BG129"/>
  <c r="BF129"/>
  <c r="R129"/>
  <c r="Q129"/>
  <c r="X129"/>
  <c r="V129"/>
  <c r="T129"/>
  <c r="P129"/>
  <c r="BK129"/>
  <c r="K129"/>
  <c r="BE129"/>
  <c r="BI127"/>
  <c r="BH127"/>
  <c r="BG127"/>
  <c r="BF127"/>
  <c r="R127"/>
  <c r="Q127"/>
  <c r="X127"/>
  <c r="V127"/>
  <c r="T127"/>
  <c r="P127"/>
  <c r="BK127"/>
  <c r="K127"/>
  <c r="BE127"/>
  <c r="BI126"/>
  <c r="BH126"/>
  <c r="BG126"/>
  <c r="BF126"/>
  <c r="R126"/>
  <c r="Q126"/>
  <c r="X126"/>
  <c r="V126"/>
  <c r="T126"/>
  <c r="P126"/>
  <c r="BK126"/>
  <c r="K126"/>
  <c r="BE126"/>
  <c r="BI124"/>
  <c r="BH124"/>
  <c r="BG124"/>
  <c r="BF124"/>
  <c r="R124"/>
  <c r="Q124"/>
  <c r="X124"/>
  <c r="V124"/>
  <c r="T124"/>
  <c r="P124"/>
  <c r="BK124"/>
  <c r="K124"/>
  <c r="BE124"/>
  <c r="BI122"/>
  <c r="BH122"/>
  <c r="BG122"/>
  <c r="BF122"/>
  <c r="R122"/>
  <c r="Q122"/>
  <c r="X122"/>
  <c r="V122"/>
  <c r="T122"/>
  <c r="P122"/>
  <c r="BK122"/>
  <c r="K122"/>
  <c r="BE122"/>
  <c r="BI120"/>
  <c r="BH120"/>
  <c r="BG120"/>
  <c r="BF120"/>
  <c r="R120"/>
  <c r="Q120"/>
  <c r="X120"/>
  <c r="V120"/>
  <c r="T120"/>
  <c r="P120"/>
  <c r="BK120"/>
  <c r="K120"/>
  <c r="BE120"/>
  <c r="BI119"/>
  <c r="BH119"/>
  <c r="BG119"/>
  <c r="BF119"/>
  <c r="R119"/>
  <c r="Q119"/>
  <c r="X119"/>
  <c r="V119"/>
  <c r="T119"/>
  <c r="P119"/>
  <c r="BK119"/>
  <c r="K119"/>
  <c r="BE119"/>
  <c r="BI117"/>
  <c r="BH117"/>
  <c r="BG117"/>
  <c r="BF117"/>
  <c r="R117"/>
  <c r="Q117"/>
  <c r="X117"/>
  <c r="V117"/>
  <c r="T117"/>
  <c r="P117"/>
  <c r="BK117"/>
  <c r="K117"/>
  <c r="BE117"/>
  <c r="BI115"/>
  <c r="BH115"/>
  <c r="BG115"/>
  <c r="BF115"/>
  <c r="R115"/>
  <c r="Q115"/>
  <c r="X115"/>
  <c r="V115"/>
  <c r="T115"/>
  <c r="P115"/>
  <c r="BK115"/>
  <c r="K115"/>
  <c r="BE115"/>
  <c r="BI113"/>
  <c r="BH113"/>
  <c r="BG113"/>
  <c r="BF113"/>
  <c r="R113"/>
  <c r="Q113"/>
  <c r="X113"/>
  <c r="V113"/>
  <c r="T113"/>
  <c r="P113"/>
  <c r="BK113"/>
  <c r="K113"/>
  <c r="BE113"/>
  <c r="BI111"/>
  <c r="BH111"/>
  <c r="BG111"/>
  <c r="BF111"/>
  <c r="R111"/>
  <c r="Q111"/>
  <c r="X111"/>
  <c r="V111"/>
  <c r="T111"/>
  <c r="P111"/>
  <c r="BK111"/>
  <c r="K111"/>
  <c r="BE111"/>
  <c r="BI109"/>
  <c r="BH109"/>
  <c r="BG109"/>
  <c r="BF109"/>
  <c r="R109"/>
  <c r="Q109"/>
  <c r="X109"/>
  <c r="V109"/>
  <c r="T109"/>
  <c r="P109"/>
  <c r="BK109"/>
  <c r="K109"/>
  <c r="BE109"/>
  <c r="BI107"/>
  <c r="BH107"/>
  <c r="BG107"/>
  <c r="BF107"/>
  <c r="R107"/>
  <c r="Q107"/>
  <c r="X107"/>
  <c r="V107"/>
  <c r="T107"/>
  <c r="P107"/>
  <c r="BK107"/>
  <c r="K107"/>
  <c r="BE107"/>
  <c r="BI105"/>
  <c r="BH105"/>
  <c r="BG105"/>
  <c r="BF105"/>
  <c r="R105"/>
  <c r="Q105"/>
  <c r="X105"/>
  <c r="V105"/>
  <c r="T105"/>
  <c r="P105"/>
  <c r="BK105"/>
  <c r="K105"/>
  <c r="BE105"/>
  <c r="BI103"/>
  <c r="BH103"/>
  <c r="BG103"/>
  <c r="BF103"/>
  <c r="R103"/>
  <c r="Q103"/>
  <c r="X103"/>
  <c r="V103"/>
  <c r="T103"/>
  <c r="P103"/>
  <c r="BK103"/>
  <c r="K103"/>
  <c r="BE103"/>
  <c r="BI101"/>
  <c r="BH101"/>
  <c r="BG101"/>
  <c r="BF101"/>
  <c r="R101"/>
  <c r="Q101"/>
  <c r="X101"/>
  <c r="V101"/>
  <c r="T101"/>
  <c r="P101"/>
  <c r="BK101"/>
  <c r="K101"/>
  <c r="BE101"/>
  <c r="BI99"/>
  <c r="BH99"/>
  <c r="BG99"/>
  <c r="BF99"/>
  <c r="R99"/>
  <c r="Q99"/>
  <c r="X99"/>
  <c r="V99"/>
  <c r="T99"/>
  <c r="P99"/>
  <c r="BK99"/>
  <c r="K99"/>
  <c r="BE99"/>
  <c r="BI97"/>
  <c r="BH97"/>
  <c r="BG97"/>
  <c r="BF97"/>
  <c r="R97"/>
  <c r="Q97"/>
  <c r="X97"/>
  <c r="V97"/>
  <c r="T97"/>
  <c r="P97"/>
  <c r="BK97"/>
  <c r="K97"/>
  <c r="BE97"/>
  <c r="BI95"/>
  <c r="BH95"/>
  <c r="BG95"/>
  <c r="BF95"/>
  <c r="R95"/>
  <c r="Q95"/>
  <c r="X95"/>
  <c r="V95"/>
  <c r="T95"/>
  <c r="P95"/>
  <c r="BK95"/>
  <c r="K95"/>
  <c r="BE95"/>
  <c r="BI93"/>
  <c r="BH93"/>
  <c r="BG93"/>
  <c r="BF93"/>
  <c r="R93"/>
  <c r="Q93"/>
  <c r="X93"/>
  <c r="V93"/>
  <c r="T93"/>
  <c r="P93"/>
  <c r="BK93"/>
  <c r="K93"/>
  <c r="BE93"/>
  <c r="BI91"/>
  <c r="BH91"/>
  <c r="BG91"/>
  <c r="BF91"/>
  <c r="R91"/>
  <c r="Q91"/>
  <c r="X91"/>
  <c r="V91"/>
  <c r="T91"/>
  <c r="P91"/>
  <c r="BK91"/>
  <c r="K91"/>
  <c r="BE91"/>
  <c r="BI89"/>
  <c r="BH89"/>
  <c r="BG89"/>
  <c r="BF89"/>
  <c r="R89"/>
  <c r="Q89"/>
  <c r="X89"/>
  <c r="V89"/>
  <c r="T89"/>
  <c r="P89"/>
  <c r="BK89"/>
  <c r="K89"/>
  <c r="BE89"/>
  <c r="BI87"/>
  <c r="BH87"/>
  <c r="BG87"/>
  <c r="BF87"/>
  <c r="R87"/>
  <c r="Q87"/>
  <c r="X87"/>
  <c r="V87"/>
  <c r="T87"/>
  <c r="P87"/>
  <c r="BK87"/>
  <c r="K87"/>
  <c r="BE87"/>
  <c r="BI85"/>
  <c r="F36"/>
  <c i="1" r="BF52"/>
  <c i="2" r="BH85"/>
  <c r="F35"/>
  <c i="1" r="BE52"/>
  <c i="2" r="BG85"/>
  <c r="F34"/>
  <c i="1" r="BD52"/>
  <c i="2" r="BF85"/>
  <c r="K33"/>
  <c i="1" r="AY52"/>
  <c i="2" r="F33"/>
  <c i="1" r="BC52"/>
  <c i="2" r="R85"/>
  <c r="R84"/>
  <c r="R83"/>
  <c r="R82"/>
  <c r="J58"/>
  <c r="Q85"/>
  <c r="Q84"/>
  <c r="Q83"/>
  <c r="Q82"/>
  <c r="I58"/>
  <c r="X85"/>
  <c r="X84"/>
  <c r="X83"/>
  <c r="X82"/>
  <c r="V85"/>
  <c r="V84"/>
  <c r="V83"/>
  <c r="V82"/>
  <c r="T85"/>
  <c r="T84"/>
  <c r="T83"/>
  <c r="T82"/>
  <c i="1" r="AW52"/>
  <c i="2" r="P85"/>
  <c r="BK85"/>
  <c r="BK84"/>
  <c r="K84"/>
  <c r="BK83"/>
  <c r="K83"/>
  <c r="BK82"/>
  <c r="K82"/>
  <c r="K58"/>
  <c r="K29"/>
  <c i="1" r="AG52"/>
  <c i="2" r="K85"/>
  <c r="BE85"/>
  <c r="K32"/>
  <c i="1" r="AX52"/>
  <c i="2" r="F32"/>
  <c i="1" r="BB52"/>
  <c i="2" r="K60"/>
  <c r="J60"/>
  <c r="I60"/>
  <c r="K59"/>
  <c r="J59"/>
  <c r="I59"/>
  <c r="F76"/>
  <c r="E74"/>
  <c r="K28"/>
  <c i="1" r="AT52"/>
  <c i="2" r="K27"/>
  <c i="1" r="AS52"/>
  <c i="2" r="F51"/>
  <c r="E49"/>
  <c r="K38"/>
  <c r="J21"/>
  <c r="E21"/>
  <c r="J78"/>
  <c r="J53"/>
  <c r="J20"/>
  <c r="J18"/>
  <c r="E18"/>
  <c r="F79"/>
  <c r="F54"/>
  <c r="J17"/>
  <c r="J15"/>
  <c r="E15"/>
  <c r="F78"/>
  <c r="F53"/>
  <c r="J14"/>
  <c r="J12"/>
  <c r="J76"/>
  <c r="J51"/>
  <c r="E7"/>
  <c r="E72"/>
  <c r="E47"/>
  <c i="1" r="BF51"/>
  <c r="W30"/>
  <c r="BE51"/>
  <c r="W29"/>
  <c r="BD51"/>
  <c r="W28"/>
  <c r="BC51"/>
  <c r="W27"/>
  <c r="BB51"/>
  <c r="W26"/>
  <c r="BA51"/>
  <c r="AZ51"/>
  <c r="AY51"/>
  <c r="AK27"/>
  <c r="AX51"/>
  <c r="AK26"/>
  <c r="AW51"/>
  <c r="AV51"/>
  <c r="AU51"/>
  <c r="AT51"/>
  <c r="AS51"/>
  <c r="AG51"/>
  <c r="AK23"/>
  <c r="AV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<sst xmlns="http://schemas.openxmlformats.org/spreadsheetml/2006/main">
  <si>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</si>
  <si>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</si>
  <si>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</si>
  <si>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</si>
  <si>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</si>
  <si>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</si>
  <si>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</si>
  <si>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True</t>
  </si>
  <si>
    <t>{c34d85bd-809e-4130-95c6-61ef7442d83b}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</si>
  <si>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</si>
  <si>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</si>
  <si>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</si>
  <si>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</si>
  <si>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</si>
  <si>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</si>
  <si>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</si>
  <si>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</si>
  <si>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16275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</si>
  <si>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</si>
  <si>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</si>
  <si>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Změna užívání průmyslového objektu společnosti rt steel s.r.o.</t>
  </si>
  <si>
    <t>0,1</t>
  </si>
  <si>
    <t>KSO:</t>
  </si>
  <si>
    <t/>
  </si>
  <si>
    <t>CC-CZ:</t>
  </si>
  <si>
    <t>1</t>
  </si>
  <si>
    <t>Místo:</t>
  </si>
  <si>
    <t>Chomutov</t>
  </si>
  <si>
    <t>Datum:</t>
  </si>
  <si>
    <t>10.11.2017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</si>
  <si>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</si>
  <si>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</si>
  <si>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</si>
  <si>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</si>
  <si>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</si>
  <si>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</si>
  <si>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</si>
  <si>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</si>
  <si>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</si>
  <si>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</si>
  <si>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</si>
  <si>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</si>
  <si>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</si>
  <si>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</si>
  <si>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</si>
  <si>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</si>
  <si>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</si>
  <si>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</si>
  <si>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</si>
  <si>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</si>
  <si>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</si>
  <si>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</si>
  <si>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</si>
  <si>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</si>
  <si>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</si>
  <si>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</si>
  <si>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</si>
  <si>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</si>
  <si>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</si>
  <si>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</si>
  <si>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</si>
  <si>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</si>
  <si>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</si>
  <si>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</si>
  <si>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</si>
  <si>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</si>
  <si>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</si>
  <si>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</si>
  <si>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</si>
  <si>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</si>
  <si>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</si>
  <si>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</si>
  <si>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</si>
  <si>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</si>
  <si>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</si>
  <si>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</si>
  <si>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</si>
  <si>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</si>
  <si>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</si>
  <si>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</si>
  <si>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</si>
  <si>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17123</t>
  </si>
  <si>
    <t>Změna užívání průmyslového objektu rt steel s.r.o. - část elektro</t>
  </si>
  <si>
    <t>STA</t>
  </si>
  <si>
    <t>{2450bd8b-f342-4587-84ed-a9bf75fd2b40}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</si>
  <si>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</si>
  <si>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</si>
  <si>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</si>
  <si>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</si>
  <si>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</si>
  <si>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</si>
  <si>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</si>
  <si>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</si>
  <si>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17123 - Změna užívání průmyslového objektu rt steel s.r.o. - část elektro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</si>
  <si>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</si>
  <si>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</si>
  <si>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</si>
  <si>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</si>
  <si>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</si>
  <si>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</si>
  <si>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</si>
  <si>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</si>
  <si>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</si>
  <si>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</si>
  <si>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</si>
  <si>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</si>
  <si>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</si>
  <si>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</si>
  <si>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</si>
  <si>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</si>
  <si>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</si>
  <si>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</si>
  <si>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</si>
  <si>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</si>
  <si>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</si>
  <si>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</si>
  <si>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</si>
  <si>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</si>
  <si>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</si>
  <si>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</si>
  <si>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</si>
  <si>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</si>
  <si>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</si>
  <si>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</si>
  <si>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</si>
  <si>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</si>
  <si>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</si>
  <si>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</si>
  <si>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741</t>
  </si>
  <si>
    <t>Elektroinstalace - silnoproud</t>
  </si>
  <si>
    <t>K</t>
  </si>
  <si>
    <t>741112021</t>
  </si>
  <si>
    <t>Montáž krabice nástěnná plastová čtyřhranná do 100x100 mm</t>
  </si>
  <si>
    <t>kus</t>
  </si>
  <si>
    <t>CS ÚRS 2017 02</t>
  </si>
  <si>
    <t>16</t>
  </si>
  <si>
    <t>958429888</t>
  </si>
  <si>
    <t>PP</t>
  </si>
  <si>
    <t>Montáž krabic elektroinstalačních bez napojení na trubky a lišty, demontáže a montáže víčka a přístroje protahovacích nebo odbočných nástěnných plastových čtyřhranných, vel. do 100x100 mm</t>
  </si>
  <si>
    <t>M</t>
  </si>
  <si>
    <t>345715340</t>
  </si>
  <si>
    <t>krabice odbočná z polystyrénu D 9025/CR, 88x88x53 mm, 4 x EST 13,5, 5 pólová svorkovnice 2,5 mm2</t>
  </si>
  <si>
    <t>32</t>
  </si>
  <si>
    <t>-332167489</t>
  </si>
  <si>
    <t>3</t>
  </si>
  <si>
    <t>741122611</t>
  </si>
  <si>
    <t>Montáž kabel Cu plný kulatý žíla 3x1,5 až 6 mm2 uložený pevně (CYKY)</t>
  </si>
  <si>
    <t>m</t>
  </si>
  <si>
    <t>1225220455</t>
  </si>
  <si>
    <t>Montáž kabelů měděných bez ukončení uložených pevně plných kulatých nebo bezhalogenových (CYKY) počtu a průřezu žil 3x1,5 až 6 mm2</t>
  </si>
  <si>
    <t>4</t>
  </si>
  <si>
    <t>341110300</t>
  </si>
  <si>
    <t>kabel silový s Cu jádrem CYKY 3x1,5 mm2</t>
  </si>
  <si>
    <t>1244234030</t>
  </si>
  <si>
    <t xml:space="preserve">kabely silové s měděným jádrem pro jmenovité napětí 750 V CYKY   TP-KK-134/01 průřez   Cu číslo  bázová cena mm2       kg/m      Kč/m 3 x 1,5     0,044     11,25</t>
  </si>
  <si>
    <t>5</t>
  </si>
  <si>
    <t>341110360</t>
  </si>
  <si>
    <t>kabel silový s Cu jádrem CYKY 3x2,5 mm2</t>
  </si>
  <si>
    <t>1205507890</t>
  </si>
  <si>
    <t xml:space="preserve">kabely silové s měděným jádrem pro jmenovité napětí 750 V CYKY   TP-KK-134/01 průřez   Cu číslo  bázová cena mm2       kg/m      Kč/m 3 x 2,5     0,074     17,65</t>
  </si>
  <si>
    <t>6</t>
  </si>
  <si>
    <t>741122641</t>
  </si>
  <si>
    <t>Montáž kabel Cu plný kulatý žíla 5x1,5 až 2,5 mm2 uložený pevně (CYKY)</t>
  </si>
  <si>
    <t>-1642475706</t>
  </si>
  <si>
    <t>Montáž kabelů měděných bez ukončení uložených pevně plných kulatých nebo bezhalogenových (CYKY) počtu a průřezu žil 5x1,5 až 2,5 mm2</t>
  </si>
  <si>
    <t>7</t>
  </si>
  <si>
    <t>341110900</t>
  </si>
  <si>
    <t>kabel silový s Cu jádrem CYKY 5x1,5 mm2</t>
  </si>
  <si>
    <t>-1052286056</t>
  </si>
  <si>
    <t>8</t>
  </si>
  <si>
    <t>341110940</t>
  </si>
  <si>
    <t>kabel silový s Cu jádrem CYKY 5x2,5 mm2</t>
  </si>
  <si>
    <t>-868644053</t>
  </si>
  <si>
    <t>9</t>
  </si>
  <si>
    <t>741122642</t>
  </si>
  <si>
    <t>Montáž kabel Cu plný kulatý žíla 5x4 až 6 mm2 uložený pevně (CYKY)</t>
  </si>
  <si>
    <t>1565587306</t>
  </si>
  <si>
    <t>Montáž kabelů měděných bez ukončení uložených pevně plných kulatých nebo bezhalogenových (CYKY) počtu a průřezu žil 5x4 až 6 mm2</t>
  </si>
  <si>
    <t>341110980</t>
  </si>
  <si>
    <t>kabel silový s Cu jádrem CYKY 5x4 mm2</t>
  </si>
  <si>
    <t>-1093028948</t>
  </si>
  <si>
    <t>11</t>
  </si>
  <si>
    <t>341111000</t>
  </si>
  <si>
    <t>kabel silový s Cu jádrem CYKY 5x6 mm2</t>
  </si>
  <si>
    <t>1902142388</t>
  </si>
  <si>
    <t>12</t>
  </si>
  <si>
    <t>741130001</t>
  </si>
  <si>
    <t>Ukončení vodič izolovaný do 2,5mm2 v rozváděči nebo na přístroji</t>
  </si>
  <si>
    <t>2656367</t>
  </si>
  <si>
    <t>Ukončení vodičů izolovaných s označením a zapojením v rozváděči nebo na přístroji, průřezu žíly do 2,5 mm2</t>
  </si>
  <si>
    <t>13</t>
  </si>
  <si>
    <t>741130003</t>
  </si>
  <si>
    <t>Ukončení vodič izolovaný do 4 mm2 v rozváděči nebo na přístroji</t>
  </si>
  <si>
    <t>-1616032532</t>
  </si>
  <si>
    <t>Ukončení vodičů izolovaných s označením a zapojením v rozváděči nebo na přístroji, průřezu žíly do 4 mm2</t>
  </si>
  <si>
    <t>14</t>
  </si>
  <si>
    <t>741130004</t>
  </si>
  <si>
    <t>Ukončení vodič izolovaný do 6 mm2 v rozváděči nebo na přístroji</t>
  </si>
  <si>
    <t>-1783437000</t>
  </si>
  <si>
    <t>Ukončení vodičů izolovaných s označením a zapojením v rozváděči nebo na přístroji, průřezu žíly do 6 mm2</t>
  </si>
  <si>
    <t>741231001</t>
  </si>
  <si>
    <t>Montáž svorkovnice do rozvaděčů - řadová vodič do 2,5 mm2 se zapojením vodičů</t>
  </si>
  <si>
    <t>1413882003</t>
  </si>
  <si>
    <t>Montáž svorkovnic do rozváděčů s popisnými štítky se zapojením vodičů na jedné straně řadových, průřezové plochy vodičů do 2,5 mm2</t>
  </si>
  <si>
    <t>741231002</t>
  </si>
  <si>
    <t>Montáž svorkovnice do rozvaděčů - řadová vodič do 6 mm2 se zapojením vodičů</t>
  </si>
  <si>
    <t>-781067113</t>
  </si>
  <si>
    <t>Montáž svorkovnic do rozváděčů s popisnými štítky se zapojením vodičů na jedné straně řadových, průřezové plochy vodičů do 6 mm2</t>
  </si>
  <si>
    <t>17</t>
  </si>
  <si>
    <t>741310031</t>
  </si>
  <si>
    <t>Montáž vypínač nástěnný 1-jednopólový prostředí venkovní/mokré</t>
  </si>
  <si>
    <t>1579379661</t>
  </si>
  <si>
    <t>Montáž spínačů jedno nebo dvoupólových nástěnných se zapojením vodičů, pro prostředí venkovní nebo mokré vypínačů, řazení 1-jednopólových</t>
  </si>
  <si>
    <t>18</t>
  </si>
  <si>
    <t>3453558N-C01510b</t>
  </si>
  <si>
    <t>spínač jednopólový - řazení 1, IP54, design Variant+,velkoplošný, bílá,3558N-C01510 B</t>
  </si>
  <si>
    <t>-1238281579</t>
  </si>
  <si>
    <t>19</t>
  </si>
  <si>
    <t>741313042</t>
  </si>
  <si>
    <t>Montáž zásuvka (polo)zapuštěná šroubové připojení 2P+PE dvojí zapojení - průběžná</t>
  </si>
  <si>
    <t>791344134</t>
  </si>
  <si>
    <t>Montáž zásuvek domovních se zapojením vodičů šroubové připojení polozapuštěných nebo zapuštěných 10/16 A, provedení 2P + PE dvojí zapojení pro průběžnou montáž</t>
  </si>
  <si>
    <t>20</t>
  </si>
  <si>
    <t>345514850</t>
  </si>
  <si>
    <t>zásuvka krytá pro vlhké prostředí 5518-3929 S šedá 1x DIN.IP44</t>
  </si>
  <si>
    <t>1941254789</t>
  </si>
  <si>
    <t>741313052</t>
  </si>
  <si>
    <t>Montáž zásuvka nástěnná šroubové připojení 3P+N+PE se zapojením vodičů</t>
  </si>
  <si>
    <t>-2027130513</t>
  </si>
  <si>
    <t>Montáž zásuvek domovních se zapojením vodičů šroubové připojení nástěnných do 25 A, provedení 3P + N + PE</t>
  </si>
  <si>
    <t>22</t>
  </si>
  <si>
    <t>358112510R5</t>
  </si>
  <si>
    <t>zásuvka nástěnná, proti stříkající vodě,horní přívod, IP44 16A 400 V 5pólová</t>
  </si>
  <si>
    <t>-966604462</t>
  </si>
  <si>
    <t>23</t>
  </si>
  <si>
    <t>741371107</t>
  </si>
  <si>
    <t>Montáž svítidlo zářivkové průmyslové stropní přisazené 4 zdroje s krytem</t>
  </si>
  <si>
    <t>1275233656</t>
  </si>
  <si>
    <t>Montáž svítidel zářivkových se zapojením vodičů průmyslových stropních přisazených 4 zdroje s krytem</t>
  </si>
  <si>
    <t>24</t>
  </si>
  <si>
    <t>10.952.441</t>
  </si>
  <si>
    <t>TITAN 480 ET5 IP54 4x80W</t>
  </si>
  <si>
    <t>KS</t>
  </si>
  <si>
    <t>192637713</t>
  </si>
  <si>
    <t>Svítidla Svítidla Svítidla vodotěsná, do vlhkých prostor TITAN 480 ET5 IP54 4x80W</t>
  </si>
  <si>
    <t>25</t>
  </si>
  <si>
    <t>10.952.456</t>
  </si>
  <si>
    <t>TITAN 480 M3h ET5 IP54 4x80W</t>
  </si>
  <si>
    <t>1562040499</t>
  </si>
  <si>
    <t>Svítidla Svítidla Svítidla vodotěsná, do vlhkých prostor TITAN 480 M3h ET5 IP54 4x80W</t>
  </si>
  <si>
    <t>26</t>
  </si>
  <si>
    <t>741810003</t>
  </si>
  <si>
    <t>Celková prohlídka elektrického rozvodu a zařízení do 1 milionu Kč</t>
  </si>
  <si>
    <t>1303330158</t>
  </si>
  <si>
    <t>Zkoušky a prohlídky elektrických rozvodů a zařízení celková prohlídka a vyhotovení revizní zprávy pro objem montážních prací přes 500 do 1000 tis. Kč</t>
  </si>
  <si>
    <t>PSC</t>
  </si>
  <si>
    <t xml:space="preserve">Poznámka k souboru cen:_x000d_
1. Ceny -0001 až -0011 jsou určeny pro objem montážních prací včetně všech nákladů. </t>
  </si>
  <si>
    <t>27</t>
  </si>
  <si>
    <t>741811011</t>
  </si>
  <si>
    <t>Kontrola rozvaděč nn silový hmotnosti do 200 kg</t>
  </si>
  <si>
    <t>-347121668</t>
  </si>
  <si>
    <t>Zkoušky a prohlídky rozvodných zařízení kontrola rozváděčů nn, (1 pole) silových, hmotnosti do 200 kg</t>
  </si>
  <si>
    <t>P</t>
  </si>
  <si>
    <t>Poznámka k položce:
kontrola stávajícího rozváděče po úpravách</t>
  </si>
  <si>
    <t>28</t>
  </si>
  <si>
    <t>741811021</t>
  </si>
  <si>
    <t>Oživení rozvaděče se složitou výstrojí</t>
  </si>
  <si>
    <t>1914759686</t>
  </si>
  <si>
    <t>Zkoušky a prohlídky rozvodných zařízení oživení jednoho pole rozváděče zhotoveného subdodavatelem v podmínkách externí montáže se složitou výstrojí</t>
  </si>
  <si>
    <t>Poznámka k položce:
úprava stávajícího rozváděče</t>
  </si>
  <si>
    <t>29</t>
  </si>
  <si>
    <t>741910414</t>
  </si>
  <si>
    <t>Montáž žlab kovový šířky do 250 mm bez víka</t>
  </si>
  <si>
    <t>87396954</t>
  </si>
  <si>
    <t>Montáž žlabů bez stojiny a výložníků kovových s podpěrkami a příslušenstvím bez víka, šířky do 250 mm</t>
  </si>
  <si>
    <t>30</t>
  </si>
  <si>
    <t>34575dz60200</t>
  </si>
  <si>
    <t xml:space="preserve">žlab drátěný kabelový pozinkovaný 2m/ks  DZ 60x200</t>
  </si>
  <si>
    <t>-500356114</t>
  </si>
  <si>
    <t>31</t>
  </si>
  <si>
    <t>34575dzrs</t>
  </si>
  <si>
    <t>rychlospojka k žlab drátěnému</t>
  </si>
  <si>
    <t>-2029739233</t>
  </si>
  <si>
    <t>34575dzz</t>
  </si>
  <si>
    <t>závěs k drátěnému žlabu</t>
  </si>
  <si>
    <t>-1643062504</t>
  </si>
  <si>
    <t>Práce a dodávky M</t>
  </si>
  <si>
    <t>21-M</t>
  </si>
  <si>
    <t>Elektromontáže</t>
  </si>
  <si>
    <t>33</t>
  </si>
  <si>
    <t>210290811</t>
  </si>
  <si>
    <t>Připojení ventilátoru</t>
  </si>
  <si>
    <t>CS ÚRS 2014 01</t>
  </si>
  <si>
    <t>64</t>
  </si>
  <si>
    <t>687108424</t>
  </si>
  <si>
    <t>připojení ventilátoru, kontrola funkce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</si>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</sst>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5" fillId="0" borderId="18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28" fillId="3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30" fillId="0" borderId="16" xfId="0" applyNumberFormat="1" applyFont="1" applyBorder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0" fontId="34" fillId="0" borderId="28" xfId="0" applyFont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2" borderId="1" xfId="0" applyFont="1" applyFill="1" applyBorder="1" applyAlignment="1">
      <alignment horizontal="left" vertical="center"/>
      <protection locked="0"/>
    </xf>
    <xf numFmtId="0" fontId="39" fillId="2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1.67" hidden="1" customWidth="1"/>
    <col min="53" max="53" width="21.67" hidden="1" customWidth="1"/>
    <col min="54" max="54" width="21.67" hidden="1" customWidth="1"/>
    <col min="55" max="55" width="19.17" hidden="1" customWidth="1"/>
    <col min="56" max="56" width="25" hidden="1" customWidth="1"/>
    <col min="57" max="57" width="19.1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7</v>
      </c>
      <c r="BV1" s="19" t="s">
        <v>8</v>
      </c>
    </row>
    <row r="2" ht="36.96" customHeight="1">
      <c r="AR2"/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G4" s="29" t="s">
        <v>14</v>
      </c>
      <c r="BS4" s="20" t="s">
        <v>15</v>
      </c>
    </row>
    <row r="5" ht="14.4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1" t="s">
        <v>17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G5" s="32" t="s">
        <v>18</v>
      </c>
      <c r="BS5" s="20" t="s">
        <v>9</v>
      </c>
    </row>
    <row r="6" ht="36.96" customHeight="1">
      <c r="B6" s="24"/>
      <c r="C6" s="25"/>
      <c r="D6" s="33" t="s">
        <v>19</v>
      </c>
      <c r="E6" s="25"/>
      <c r="F6" s="25"/>
      <c r="G6" s="25"/>
      <c r="H6" s="25"/>
      <c r="I6" s="25"/>
      <c r="J6" s="25"/>
      <c r="K6" s="34" t="s">
        <v>20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G6" s="35"/>
      <c r="BS6" s="20" t="s">
        <v>21</v>
      </c>
    </row>
    <row r="7" ht="14.4" customHeight="1">
      <c r="B7" s="24"/>
      <c r="C7" s="25"/>
      <c r="D7" s="36" t="s">
        <v>22</v>
      </c>
      <c r="E7" s="25"/>
      <c r="F7" s="25"/>
      <c r="G7" s="25"/>
      <c r="H7" s="25"/>
      <c r="I7" s="25"/>
      <c r="J7" s="25"/>
      <c r="K7" s="31" t="s">
        <v>23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24</v>
      </c>
      <c r="AL7" s="25"/>
      <c r="AM7" s="25"/>
      <c r="AN7" s="31" t="s">
        <v>23</v>
      </c>
      <c r="AO7" s="25"/>
      <c r="AP7" s="25"/>
      <c r="AQ7" s="27"/>
      <c r="BG7" s="35"/>
      <c r="BS7" s="20" t="s">
        <v>25</v>
      </c>
    </row>
    <row r="8" ht="14.4" customHeight="1">
      <c r="B8" s="24"/>
      <c r="C8" s="25"/>
      <c r="D8" s="36" t="s">
        <v>26</v>
      </c>
      <c r="E8" s="25"/>
      <c r="F8" s="25"/>
      <c r="G8" s="25"/>
      <c r="H8" s="25"/>
      <c r="I8" s="25"/>
      <c r="J8" s="25"/>
      <c r="K8" s="31" t="s">
        <v>27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28</v>
      </c>
      <c r="AL8" s="25"/>
      <c r="AM8" s="25"/>
      <c r="AN8" s="37" t="s">
        <v>29</v>
      </c>
      <c r="AO8" s="25"/>
      <c r="AP8" s="25"/>
      <c r="AQ8" s="27"/>
      <c r="BG8" s="35"/>
      <c r="BS8" s="20" t="s">
        <v>30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G9" s="35"/>
      <c r="BS9" s="20" t="s">
        <v>31</v>
      </c>
    </row>
    <row r="10" ht="14.4" customHeight="1">
      <c r="B10" s="24"/>
      <c r="C10" s="25"/>
      <c r="D10" s="36" t="s">
        <v>32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33</v>
      </c>
      <c r="AL10" s="25"/>
      <c r="AM10" s="25"/>
      <c r="AN10" s="31" t="s">
        <v>23</v>
      </c>
      <c r="AO10" s="25"/>
      <c r="AP10" s="25"/>
      <c r="AQ10" s="27"/>
      <c r="BG10" s="35"/>
      <c r="BS10" s="20" t="s">
        <v>21</v>
      </c>
    </row>
    <row r="11" ht="18.48" customHeight="1">
      <c r="B11" s="24"/>
      <c r="C11" s="25"/>
      <c r="D11" s="25"/>
      <c r="E11" s="31" t="s">
        <v>34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35</v>
      </c>
      <c r="AL11" s="25"/>
      <c r="AM11" s="25"/>
      <c r="AN11" s="31" t="s">
        <v>23</v>
      </c>
      <c r="AO11" s="25"/>
      <c r="AP11" s="25"/>
      <c r="AQ11" s="27"/>
      <c r="BG11" s="35"/>
      <c r="BS11" s="20" t="s">
        <v>21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G12" s="35"/>
      <c r="BS12" s="20" t="s">
        <v>21</v>
      </c>
    </row>
    <row r="13" ht="14.4" customHeight="1">
      <c r="B13" s="24"/>
      <c r="C13" s="25"/>
      <c r="D13" s="36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33</v>
      </c>
      <c r="AL13" s="25"/>
      <c r="AM13" s="25"/>
      <c r="AN13" s="38" t="s">
        <v>37</v>
      </c>
      <c r="AO13" s="25"/>
      <c r="AP13" s="25"/>
      <c r="AQ13" s="27"/>
      <c r="BG13" s="35"/>
      <c r="BS13" s="20" t="s">
        <v>21</v>
      </c>
    </row>
    <row r="14">
      <c r="B14" s="24"/>
      <c r="C14" s="25"/>
      <c r="D14" s="25"/>
      <c r="E14" s="38" t="s">
        <v>37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35</v>
      </c>
      <c r="AL14" s="25"/>
      <c r="AM14" s="25"/>
      <c r="AN14" s="38" t="s">
        <v>37</v>
      </c>
      <c r="AO14" s="25"/>
      <c r="AP14" s="25"/>
      <c r="AQ14" s="27"/>
      <c r="BG14" s="35"/>
      <c r="BS14" s="20" t="s">
        <v>21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G15" s="35"/>
      <c r="BS15" s="20" t="s">
        <v>6</v>
      </c>
    </row>
    <row r="16" ht="14.4" customHeight="1">
      <c r="B16" s="24"/>
      <c r="C16" s="25"/>
      <c r="D16" s="36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33</v>
      </c>
      <c r="AL16" s="25"/>
      <c r="AM16" s="25"/>
      <c r="AN16" s="31" t="s">
        <v>23</v>
      </c>
      <c r="AO16" s="25"/>
      <c r="AP16" s="25"/>
      <c r="AQ16" s="27"/>
      <c r="BG16" s="35"/>
      <c r="BS16" s="20" t="s">
        <v>6</v>
      </c>
    </row>
    <row r="17" ht="18.48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35</v>
      </c>
      <c r="AL17" s="25"/>
      <c r="AM17" s="25"/>
      <c r="AN17" s="31" t="s">
        <v>23</v>
      </c>
      <c r="AO17" s="25"/>
      <c r="AP17" s="25"/>
      <c r="AQ17" s="27"/>
      <c r="BG17" s="35"/>
      <c r="BS17" s="20" t="s">
        <v>7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G18" s="35"/>
      <c r="BS18" s="20" t="s">
        <v>9</v>
      </c>
    </row>
    <row r="19" ht="14.4" customHeight="1">
      <c r="B19" s="24"/>
      <c r="C19" s="25"/>
      <c r="D19" s="36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G19" s="35"/>
      <c r="BS19" s="20" t="s">
        <v>9</v>
      </c>
    </row>
    <row r="20" ht="16.5" customHeight="1">
      <c r="B20" s="24"/>
      <c r="C20" s="25"/>
      <c r="D20" s="25"/>
      <c r="E20" s="40" t="s">
        <v>23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G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G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G22" s="35"/>
    </row>
    <row r="23" s="1" customFormat="1" ht="25.92" customHeight="1">
      <c r="B23" s="42"/>
      <c r="C23" s="43"/>
      <c r="D23" s="44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G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G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41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42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43</v>
      </c>
      <c r="AL25" s="48"/>
      <c r="AM25" s="48"/>
      <c r="AN25" s="48"/>
      <c r="AO25" s="48"/>
      <c r="AP25" s="43"/>
      <c r="AQ25" s="47"/>
      <c r="BG25" s="35"/>
    </row>
    <row r="26" s="2" customFormat="1" ht="14.4" customHeight="1">
      <c r="B26" s="49"/>
      <c r="C26" s="50"/>
      <c r="D26" s="51" t="s">
        <v>44</v>
      </c>
      <c r="E26" s="50"/>
      <c r="F26" s="51" t="s">
        <v>45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ROUND(BB51,2)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ROUND(AX51,2)</f>
        <v>0</v>
      </c>
      <c r="AL26" s="50"/>
      <c r="AM26" s="50"/>
      <c r="AN26" s="50"/>
      <c r="AO26" s="50"/>
      <c r="AP26" s="50"/>
      <c r="AQ26" s="54"/>
      <c r="BG26" s="35"/>
    </row>
    <row r="27" s="2" customFormat="1" ht="14.4" customHeight="1">
      <c r="B27" s="49"/>
      <c r="C27" s="50"/>
      <c r="D27" s="50"/>
      <c r="E27" s="50"/>
      <c r="F27" s="51" t="s">
        <v>46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ROUND(BC51,2)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ROUND(AY51,2)</f>
        <v>0</v>
      </c>
      <c r="AL27" s="50"/>
      <c r="AM27" s="50"/>
      <c r="AN27" s="50"/>
      <c r="AO27" s="50"/>
      <c r="AP27" s="50"/>
      <c r="AQ27" s="54"/>
      <c r="BG27" s="35"/>
    </row>
    <row r="28" hidden="1" s="2" customFormat="1" ht="14.4" customHeight="1">
      <c r="B28" s="49"/>
      <c r="C28" s="50"/>
      <c r="D28" s="50"/>
      <c r="E28" s="50"/>
      <c r="F28" s="51" t="s">
        <v>47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ROUND(BD51,2)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G28" s="35"/>
    </row>
    <row r="29" hidden="1" s="2" customFormat="1" ht="14.4" customHeight="1">
      <c r="B29" s="49"/>
      <c r="C29" s="50"/>
      <c r="D29" s="50"/>
      <c r="E29" s="50"/>
      <c r="F29" s="51" t="s">
        <v>48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ROUND(BE51,2)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G29" s="35"/>
    </row>
    <row r="30" hidden="1" s="2" customFormat="1" ht="14.4" customHeight="1">
      <c r="B30" s="49"/>
      <c r="C30" s="50"/>
      <c r="D30" s="50"/>
      <c r="E30" s="50"/>
      <c r="F30" s="51" t="s">
        <v>49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ROUND(BF51,2)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G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G31" s="35"/>
    </row>
    <row r="32" s="1" customFormat="1" ht="25.92" customHeight="1">
      <c r="B32" s="42"/>
      <c r="C32" s="55"/>
      <c r="D32" s="56" t="s">
        <v>50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51</v>
      </c>
      <c r="U32" s="57"/>
      <c r="V32" s="57"/>
      <c r="W32" s="57"/>
      <c r="X32" s="59" t="s">
        <v>52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G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53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16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16275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19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Změna užívání průmyslového objektu společnosti rt steel s.r.o.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26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Chomutov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28</v>
      </c>
      <c r="AJ44" s="70"/>
      <c r="AK44" s="70"/>
      <c r="AL44" s="70"/>
      <c r="AM44" s="81" t="str">
        <f>IF(AN8= "","",AN8)</f>
        <v>10.11.2017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32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 xml:space="preserve"> 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38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54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5"/>
    </row>
    <row r="47" s="1" customFormat="1">
      <c r="B47" s="42"/>
      <c r="C47" s="72" t="s">
        <v>36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91"/>
    </row>
    <row r="49" s="1" customFormat="1" ht="29.28" customHeight="1">
      <c r="B49" s="42"/>
      <c r="C49" s="92" t="s">
        <v>55</v>
      </c>
      <c r="D49" s="93"/>
      <c r="E49" s="93"/>
      <c r="F49" s="93"/>
      <c r="G49" s="93"/>
      <c r="H49" s="94"/>
      <c r="I49" s="95" t="s">
        <v>56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57</v>
      </c>
      <c r="AH49" s="93"/>
      <c r="AI49" s="93"/>
      <c r="AJ49" s="93"/>
      <c r="AK49" s="93"/>
      <c r="AL49" s="93"/>
      <c r="AM49" s="93"/>
      <c r="AN49" s="95" t="s">
        <v>58</v>
      </c>
      <c r="AO49" s="93"/>
      <c r="AP49" s="93"/>
      <c r="AQ49" s="97" t="s">
        <v>59</v>
      </c>
      <c r="AR49" s="68"/>
      <c r="AS49" s="98" t="s">
        <v>60</v>
      </c>
      <c r="AT49" s="99" t="s">
        <v>61</v>
      </c>
      <c r="AU49" s="99" t="s">
        <v>62</v>
      </c>
      <c r="AV49" s="99" t="s">
        <v>63</v>
      </c>
      <c r="AW49" s="99" t="s">
        <v>64</v>
      </c>
      <c r="AX49" s="99" t="s">
        <v>65</v>
      </c>
      <c r="AY49" s="99" t="s">
        <v>66</v>
      </c>
      <c r="AZ49" s="99" t="s">
        <v>67</v>
      </c>
      <c r="BA49" s="99" t="s">
        <v>68</v>
      </c>
      <c r="BB49" s="99" t="s">
        <v>69</v>
      </c>
      <c r="BC49" s="99" t="s">
        <v>70</v>
      </c>
      <c r="BD49" s="99" t="s">
        <v>71</v>
      </c>
      <c r="BE49" s="99" t="s">
        <v>72</v>
      </c>
      <c r="BF49" s="100" t="s">
        <v>73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3"/>
    </row>
    <row r="51" s="4" customFormat="1" ht="32.4" customHeight="1">
      <c r="B51" s="75"/>
      <c r="C51" s="104" t="s">
        <v>74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ROUND(AG52,2)</f>
        <v>0</v>
      </c>
      <c r="AH51" s="106"/>
      <c r="AI51" s="106"/>
      <c r="AJ51" s="106"/>
      <c r="AK51" s="106"/>
      <c r="AL51" s="106"/>
      <c r="AM51" s="106"/>
      <c r="AN51" s="107">
        <f>SUM(AG51,AV51)</f>
        <v>0</v>
      </c>
      <c r="AO51" s="107"/>
      <c r="AP51" s="107"/>
      <c r="AQ51" s="108" t="s">
        <v>23</v>
      </c>
      <c r="AR51" s="79"/>
      <c r="AS51" s="109">
        <f>ROUND(AS52,2)</f>
        <v>0</v>
      </c>
      <c r="AT51" s="110">
        <f>ROUND(AT52,2)</f>
        <v>0</v>
      </c>
      <c r="AU51" s="111">
        <f>ROUND(AU52,2)</f>
        <v>0</v>
      </c>
      <c r="AV51" s="111">
        <f>ROUND(SUM(AX51:AY51),2)</f>
        <v>0</v>
      </c>
      <c r="AW51" s="112">
        <f>ROUND(AW52,5)</f>
        <v>0</v>
      </c>
      <c r="AX51" s="111">
        <f>ROUND(BB51*L26,2)</f>
        <v>0</v>
      </c>
      <c r="AY51" s="111">
        <f>ROUND(BC51*L27,2)</f>
        <v>0</v>
      </c>
      <c r="AZ51" s="111">
        <f>ROUND(BD51*L26,2)</f>
        <v>0</v>
      </c>
      <c r="BA51" s="111">
        <f>ROUND(BE51*L27,2)</f>
        <v>0</v>
      </c>
      <c r="BB51" s="111">
        <f>ROUND(BB52,2)</f>
        <v>0</v>
      </c>
      <c r="BC51" s="111">
        <f>ROUND(BC52,2)</f>
        <v>0</v>
      </c>
      <c r="BD51" s="111">
        <f>ROUND(BD52,2)</f>
        <v>0</v>
      </c>
      <c r="BE51" s="111">
        <f>ROUND(BE52,2)</f>
        <v>0</v>
      </c>
      <c r="BF51" s="113">
        <f>ROUND(BF52,2)</f>
        <v>0</v>
      </c>
      <c r="BS51" s="114" t="s">
        <v>75</v>
      </c>
      <c r="BT51" s="114" t="s">
        <v>76</v>
      </c>
      <c r="BU51" s="115" t="s">
        <v>77</v>
      </c>
      <c r="BV51" s="114" t="s">
        <v>78</v>
      </c>
      <c r="BW51" s="114" t="s">
        <v>8</v>
      </c>
      <c r="BX51" s="114" t="s">
        <v>79</v>
      </c>
      <c r="CL51" s="114" t="s">
        <v>23</v>
      </c>
    </row>
    <row r="52" s="5" customFormat="1" ht="31.5" customHeight="1">
      <c r="A52" s="116" t="s">
        <v>80</v>
      </c>
      <c r="B52" s="117"/>
      <c r="C52" s="118"/>
      <c r="D52" s="119" t="s">
        <v>81</v>
      </c>
      <c r="E52" s="119"/>
      <c r="F52" s="119"/>
      <c r="G52" s="119"/>
      <c r="H52" s="119"/>
      <c r="I52" s="120"/>
      <c r="J52" s="119" t="s">
        <v>82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'17123 - Změna užívání prů...'!K29</f>
        <v>0</v>
      </c>
      <c r="AH52" s="120"/>
      <c r="AI52" s="120"/>
      <c r="AJ52" s="120"/>
      <c r="AK52" s="120"/>
      <c r="AL52" s="120"/>
      <c r="AM52" s="120"/>
      <c r="AN52" s="121">
        <f>SUM(AG52,AV52)</f>
        <v>0</v>
      </c>
      <c r="AO52" s="120"/>
      <c r="AP52" s="120"/>
      <c r="AQ52" s="122" t="s">
        <v>83</v>
      </c>
      <c r="AR52" s="123"/>
      <c r="AS52" s="124">
        <f>'17123 - Změna užívání prů...'!K27</f>
        <v>0</v>
      </c>
      <c r="AT52" s="125">
        <f>'17123 - Změna užívání prů...'!K28</f>
        <v>0</v>
      </c>
      <c r="AU52" s="125">
        <v>0</v>
      </c>
      <c r="AV52" s="125">
        <f>ROUND(SUM(AX52:AY52),2)</f>
        <v>0</v>
      </c>
      <c r="AW52" s="126">
        <f>'17123 - Změna užívání prů...'!T82</f>
        <v>0</v>
      </c>
      <c r="AX52" s="125">
        <f>'17123 - Změna užívání prů...'!K32</f>
        <v>0</v>
      </c>
      <c r="AY52" s="125">
        <f>'17123 - Změna užívání prů...'!K33</f>
        <v>0</v>
      </c>
      <c r="AZ52" s="125">
        <f>'17123 - Změna užívání prů...'!K34</f>
        <v>0</v>
      </c>
      <c r="BA52" s="125">
        <f>'17123 - Změna užívání prů...'!K35</f>
        <v>0</v>
      </c>
      <c r="BB52" s="125">
        <f>'17123 - Změna užívání prů...'!F32</f>
        <v>0</v>
      </c>
      <c r="BC52" s="125">
        <f>'17123 - Změna užívání prů...'!F33</f>
        <v>0</v>
      </c>
      <c r="BD52" s="125">
        <f>'17123 - Změna užívání prů...'!F34</f>
        <v>0</v>
      </c>
      <c r="BE52" s="125">
        <f>'17123 - Změna užívání prů...'!F35</f>
        <v>0</v>
      </c>
      <c r="BF52" s="127">
        <f>'17123 - Změna užívání prů...'!F36</f>
        <v>0</v>
      </c>
      <c r="BT52" s="128" t="s">
        <v>25</v>
      </c>
      <c r="BV52" s="128" t="s">
        <v>78</v>
      </c>
      <c r="BW52" s="128" t="s">
        <v>84</v>
      </c>
      <c r="BX52" s="128" t="s">
        <v>8</v>
      </c>
      <c r="CL52" s="128" t="s">
        <v>23</v>
      </c>
      <c r="CM52" s="128" t="s">
        <v>85</v>
      </c>
    </row>
    <row r="53" s="1" customFormat="1" ht="30" customHeight="1"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68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8"/>
    </row>
  </sheetData>
  <sheetProtection sheet="1" formatColumns="0" formatRows="0" objects="1" scenarios="1" spinCount="100000" saltValue="SwS0VxMShPfaqPDzkT3k/5rsLZX8B8TNneK/FZvJB2Tko+4SihM5Utz7tdtKHGUnuWDuavCU3OO7mKqHsKb16w==" hashValue="qGCxhybO8fgTL4QAlPbyaH3W7hc43USxJdWFSulHPTjaZ4b+wBvQ1F0Wmib12W+M63evCVgXSwJjU4tYBX8xYQ==" algorithmName="SHA-512" password="CC35"/>
  <mergeCells count="41"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G2"/>
  </mergeCells>
  <hyperlinks>
    <hyperlink ref="K1:S1" location="C2" display="1) Rekapitulace stavby"/>
    <hyperlink ref="W1:AI1" location="C51" display="2) Rekapitulace objektů stavby a soupisů prací"/>
    <hyperlink ref="A52" location="'17123 - Změna užívání prů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23.5" style="129" customWidth="1"/>
    <col min="10" max="10" width="23.5" style="129" customWidth="1"/>
    <col min="11" max="11" width="23.5" customWidth="1"/>
    <col min="12" max="12" width="15.5" customWidth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0"/>
      <c r="C1" s="130"/>
      <c r="D1" s="131" t="s">
        <v>1</v>
      </c>
      <c r="E1" s="130"/>
      <c r="F1" s="132" t="s">
        <v>86</v>
      </c>
      <c r="G1" s="132" t="s">
        <v>87</v>
      </c>
      <c r="H1" s="132"/>
      <c r="I1" s="133"/>
      <c r="J1" s="134" t="s">
        <v>88</v>
      </c>
      <c r="K1" s="131" t="s">
        <v>89</v>
      </c>
      <c r="L1" s="132" t="s">
        <v>90</v>
      </c>
      <c r="M1" s="132"/>
      <c r="N1" s="132"/>
      <c r="O1" s="132"/>
      <c r="P1" s="132"/>
      <c r="Q1" s="132"/>
      <c r="R1" s="132"/>
      <c r="S1" s="132"/>
      <c r="T1" s="132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M2"/>
      <c r="AT2" s="20" t="s">
        <v>84</v>
      </c>
    </row>
    <row r="3" ht="6.96" customHeight="1">
      <c r="B3" s="21"/>
      <c r="C3" s="22"/>
      <c r="D3" s="22"/>
      <c r="E3" s="22"/>
      <c r="F3" s="22"/>
      <c r="G3" s="22"/>
      <c r="H3" s="22"/>
      <c r="I3" s="135"/>
      <c r="J3" s="135"/>
      <c r="K3" s="22"/>
      <c r="L3" s="23"/>
      <c r="AT3" s="20" t="s">
        <v>85</v>
      </c>
    </row>
    <row r="4" ht="36.96" customHeight="1">
      <c r="B4" s="24"/>
      <c r="C4" s="25"/>
      <c r="D4" s="26" t="s">
        <v>91</v>
      </c>
      <c r="E4" s="25"/>
      <c r="F4" s="25"/>
      <c r="G4" s="25"/>
      <c r="H4" s="25"/>
      <c r="I4" s="136"/>
      <c r="J4" s="136"/>
      <c r="K4" s="25"/>
      <c r="L4" s="27"/>
      <c r="N4" s="28" t="s">
        <v>13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6"/>
      <c r="J5" s="136"/>
      <c r="K5" s="25"/>
      <c r="L5" s="27"/>
    </row>
    <row r="6">
      <c r="B6" s="24"/>
      <c r="C6" s="25"/>
      <c r="D6" s="36" t="s">
        <v>19</v>
      </c>
      <c r="E6" s="25"/>
      <c r="F6" s="25"/>
      <c r="G6" s="25"/>
      <c r="H6" s="25"/>
      <c r="I6" s="136"/>
      <c r="J6" s="136"/>
      <c r="K6" s="25"/>
      <c r="L6" s="27"/>
    </row>
    <row r="7" ht="16.5" customHeight="1">
      <c r="B7" s="24"/>
      <c r="C7" s="25"/>
      <c r="D7" s="25"/>
      <c r="E7" s="137" t="str">
        <f>'Rekapitulace stavby'!K6</f>
        <v>Změna užívání průmyslového objektu společnosti rt steel s.r.o.</v>
      </c>
      <c r="F7" s="36"/>
      <c r="G7" s="36"/>
      <c r="H7" s="36"/>
      <c r="I7" s="136"/>
      <c r="J7" s="136"/>
      <c r="K7" s="25"/>
      <c r="L7" s="27"/>
    </row>
    <row r="8" s="1" customFormat="1">
      <c r="B8" s="42"/>
      <c r="C8" s="43"/>
      <c r="D8" s="36" t="s">
        <v>92</v>
      </c>
      <c r="E8" s="43"/>
      <c r="F8" s="43"/>
      <c r="G8" s="43"/>
      <c r="H8" s="43"/>
      <c r="I8" s="138"/>
      <c r="J8" s="138"/>
      <c r="K8" s="43"/>
      <c r="L8" s="47"/>
    </row>
    <row r="9" s="1" customFormat="1" ht="36.96" customHeight="1">
      <c r="B9" s="42"/>
      <c r="C9" s="43"/>
      <c r="D9" s="43"/>
      <c r="E9" s="139" t="s">
        <v>93</v>
      </c>
      <c r="F9" s="43"/>
      <c r="G9" s="43"/>
      <c r="H9" s="43"/>
      <c r="I9" s="138"/>
      <c r="J9" s="138"/>
      <c r="K9" s="43"/>
      <c r="L9" s="47"/>
    </row>
    <row r="10" s="1" customFormat="1">
      <c r="B10" s="42"/>
      <c r="C10" s="43"/>
      <c r="D10" s="43"/>
      <c r="E10" s="43"/>
      <c r="F10" s="43"/>
      <c r="G10" s="43"/>
      <c r="H10" s="43"/>
      <c r="I10" s="138"/>
      <c r="J10" s="138"/>
      <c r="K10" s="43"/>
      <c r="L10" s="47"/>
    </row>
    <row r="11" s="1" customFormat="1" ht="14.4" customHeight="1">
      <c r="B11" s="42"/>
      <c r="C11" s="43"/>
      <c r="D11" s="36" t="s">
        <v>22</v>
      </c>
      <c r="E11" s="43"/>
      <c r="F11" s="31" t="s">
        <v>23</v>
      </c>
      <c r="G11" s="43"/>
      <c r="H11" s="43"/>
      <c r="I11" s="140" t="s">
        <v>24</v>
      </c>
      <c r="J11" s="141" t="s">
        <v>23</v>
      </c>
      <c r="K11" s="43"/>
      <c r="L11" s="47"/>
    </row>
    <row r="12" s="1" customFormat="1" ht="14.4" customHeight="1">
      <c r="B12" s="42"/>
      <c r="C12" s="43"/>
      <c r="D12" s="36" t="s">
        <v>26</v>
      </c>
      <c r="E12" s="43"/>
      <c r="F12" s="31" t="s">
        <v>27</v>
      </c>
      <c r="G12" s="43"/>
      <c r="H12" s="43"/>
      <c r="I12" s="140" t="s">
        <v>28</v>
      </c>
      <c r="J12" s="142" t="str">
        <f>'Rekapitulace stavby'!AN8</f>
        <v>10.11.2017</v>
      </c>
      <c r="K12" s="43"/>
      <c r="L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38"/>
      <c r="J13" s="138"/>
      <c r="K13" s="43"/>
      <c r="L13" s="47"/>
    </row>
    <row r="14" s="1" customFormat="1" ht="14.4" customHeight="1">
      <c r="B14" s="42"/>
      <c r="C14" s="43"/>
      <c r="D14" s="36" t="s">
        <v>32</v>
      </c>
      <c r="E14" s="43"/>
      <c r="F14" s="43"/>
      <c r="G14" s="43"/>
      <c r="H14" s="43"/>
      <c r="I14" s="140" t="s">
        <v>33</v>
      </c>
      <c r="J14" s="141" t="str">
        <f>IF('Rekapitulace stavby'!AN10="","",'Rekapitulace stavby'!AN10)</f>
        <v/>
      </c>
      <c r="K14" s="43"/>
      <c r="L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0" t="s">
        <v>35</v>
      </c>
      <c r="J15" s="141" t="str">
        <f>IF('Rekapitulace stavby'!AN11="","",'Rekapitulace stavby'!AN11)</f>
        <v/>
      </c>
      <c r="K15" s="43"/>
      <c r="L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38"/>
      <c r="J16" s="138"/>
      <c r="K16" s="43"/>
      <c r="L16" s="47"/>
    </row>
    <row r="17" s="1" customFormat="1" ht="14.4" customHeight="1">
      <c r="B17" s="42"/>
      <c r="C17" s="43"/>
      <c r="D17" s="36" t="s">
        <v>36</v>
      </c>
      <c r="E17" s="43"/>
      <c r="F17" s="43"/>
      <c r="G17" s="43"/>
      <c r="H17" s="43"/>
      <c r="I17" s="140" t="s">
        <v>33</v>
      </c>
      <c r="J17" s="141" t="str">
        <f>IF('Rekapitulace stavby'!AN13="Vyplň údaj","",IF('Rekapitulace stavby'!AN13="","",'Rekapitulace stavby'!AN13))</f>
        <v/>
      </c>
      <c r="K17" s="43"/>
      <c r="L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0" t="s">
        <v>35</v>
      </c>
      <c r="J18" s="141" t="str">
        <f>IF('Rekapitulace stavby'!AN14="Vyplň údaj","",IF('Rekapitulace stavby'!AN14="","",'Rekapitulace stavby'!AN14))</f>
        <v/>
      </c>
      <c r="K18" s="43"/>
      <c r="L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38"/>
      <c r="J19" s="138"/>
      <c r="K19" s="43"/>
      <c r="L19" s="47"/>
    </row>
    <row r="20" s="1" customFormat="1" ht="14.4" customHeight="1">
      <c r="B20" s="42"/>
      <c r="C20" s="43"/>
      <c r="D20" s="36" t="s">
        <v>38</v>
      </c>
      <c r="E20" s="43"/>
      <c r="F20" s="43"/>
      <c r="G20" s="43"/>
      <c r="H20" s="43"/>
      <c r="I20" s="140" t="s">
        <v>33</v>
      </c>
      <c r="J20" s="141" t="str">
        <f>IF('Rekapitulace stavby'!AN16="","",'Rekapitulace stavby'!AN16)</f>
        <v/>
      </c>
      <c r="K20" s="43"/>
      <c r="L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0" t="s">
        <v>35</v>
      </c>
      <c r="J21" s="141" t="str">
        <f>IF('Rekapitulace stavby'!AN17="","",'Rekapitulace stavby'!AN17)</f>
        <v/>
      </c>
      <c r="K21" s="43"/>
      <c r="L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38"/>
      <c r="J22" s="138"/>
      <c r="K22" s="43"/>
      <c r="L22" s="47"/>
    </row>
    <row r="23" s="1" customFormat="1" ht="14.4" customHeight="1">
      <c r="B23" s="42"/>
      <c r="C23" s="43"/>
      <c r="D23" s="36" t="s">
        <v>39</v>
      </c>
      <c r="E23" s="43"/>
      <c r="F23" s="43"/>
      <c r="G23" s="43"/>
      <c r="H23" s="43"/>
      <c r="I23" s="138"/>
      <c r="J23" s="138"/>
      <c r="K23" s="43"/>
      <c r="L23" s="47"/>
    </row>
    <row r="24" s="6" customFormat="1" ht="16.5" customHeight="1">
      <c r="B24" s="143"/>
      <c r="C24" s="144"/>
      <c r="D24" s="144"/>
      <c r="E24" s="40" t="s">
        <v>23</v>
      </c>
      <c r="F24" s="40"/>
      <c r="G24" s="40"/>
      <c r="H24" s="40"/>
      <c r="I24" s="145"/>
      <c r="J24" s="145"/>
      <c r="K24" s="144"/>
      <c r="L24" s="146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38"/>
      <c r="J25" s="138"/>
      <c r="K25" s="43"/>
      <c r="L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7"/>
      <c r="J26" s="147"/>
      <c r="K26" s="102"/>
      <c r="L26" s="148"/>
    </row>
    <row r="27" s="1" customFormat="1">
      <c r="B27" s="42"/>
      <c r="C27" s="43"/>
      <c r="D27" s="43"/>
      <c r="E27" s="36" t="s">
        <v>94</v>
      </c>
      <c r="F27" s="43"/>
      <c r="G27" s="43"/>
      <c r="H27" s="43"/>
      <c r="I27" s="138"/>
      <c r="J27" s="138"/>
      <c r="K27" s="149">
        <f>I58</f>
        <v>0</v>
      </c>
      <c r="L27" s="47"/>
    </row>
    <row r="28" s="1" customFormat="1">
      <c r="B28" s="42"/>
      <c r="C28" s="43"/>
      <c r="D28" s="43"/>
      <c r="E28" s="36" t="s">
        <v>95</v>
      </c>
      <c r="F28" s="43"/>
      <c r="G28" s="43"/>
      <c r="H28" s="43"/>
      <c r="I28" s="138"/>
      <c r="J28" s="138"/>
      <c r="K28" s="149">
        <f>J58</f>
        <v>0</v>
      </c>
      <c r="L28" s="47"/>
    </row>
    <row r="29" s="1" customFormat="1" ht="25.44" customHeight="1">
      <c r="B29" s="42"/>
      <c r="C29" s="43"/>
      <c r="D29" s="150" t="s">
        <v>40</v>
      </c>
      <c r="E29" s="43"/>
      <c r="F29" s="43"/>
      <c r="G29" s="43"/>
      <c r="H29" s="43"/>
      <c r="I29" s="138"/>
      <c r="J29" s="138"/>
      <c r="K29" s="151">
        <f>ROUND(K82,2)</f>
        <v>0</v>
      </c>
      <c r="L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47"/>
      <c r="J30" s="147"/>
      <c r="K30" s="102"/>
      <c r="L30" s="148"/>
    </row>
    <row r="31" s="1" customFormat="1" ht="14.4" customHeight="1">
      <c r="B31" s="42"/>
      <c r="C31" s="43"/>
      <c r="D31" s="43"/>
      <c r="E31" s="43"/>
      <c r="F31" s="48" t="s">
        <v>42</v>
      </c>
      <c r="G31" s="43"/>
      <c r="H31" s="43"/>
      <c r="I31" s="152" t="s">
        <v>41</v>
      </c>
      <c r="J31" s="138"/>
      <c r="K31" s="48" t="s">
        <v>43</v>
      </c>
      <c r="L31" s="47"/>
    </row>
    <row r="32" s="1" customFormat="1" ht="14.4" customHeight="1">
      <c r="B32" s="42"/>
      <c r="C32" s="43"/>
      <c r="D32" s="51" t="s">
        <v>44</v>
      </c>
      <c r="E32" s="51" t="s">
        <v>45</v>
      </c>
      <c r="F32" s="153">
        <f>ROUND(SUM(BE82:BE150), 2)</f>
        <v>0</v>
      </c>
      <c r="G32" s="43"/>
      <c r="H32" s="43"/>
      <c r="I32" s="154">
        <v>0.20999999999999999</v>
      </c>
      <c r="J32" s="138"/>
      <c r="K32" s="153">
        <f>ROUND(ROUND((SUM(BE82:BE150)), 2)*I32, 2)</f>
        <v>0</v>
      </c>
      <c r="L32" s="47"/>
    </row>
    <row r="33" s="1" customFormat="1" ht="14.4" customHeight="1">
      <c r="B33" s="42"/>
      <c r="C33" s="43"/>
      <c r="D33" s="43"/>
      <c r="E33" s="51" t="s">
        <v>46</v>
      </c>
      <c r="F33" s="153">
        <f>ROUND(SUM(BF82:BF150), 2)</f>
        <v>0</v>
      </c>
      <c r="G33" s="43"/>
      <c r="H33" s="43"/>
      <c r="I33" s="154">
        <v>0.14999999999999999</v>
      </c>
      <c r="J33" s="138"/>
      <c r="K33" s="153">
        <f>ROUND(ROUND((SUM(BF82:BF150)), 2)*I33, 2)</f>
        <v>0</v>
      </c>
      <c r="L33" s="47"/>
    </row>
    <row r="34" hidden="1" s="1" customFormat="1" ht="14.4" customHeight="1">
      <c r="B34" s="42"/>
      <c r="C34" s="43"/>
      <c r="D34" s="43"/>
      <c r="E34" s="51" t="s">
        <v>47</v>
      </c>
      <c r="F34" s="153">
        <f>ROUND(SUM(BG82:BG150), 2)</f>
        <v>0</v>
      </c>
      <c r="G34" s="43"/>
      <c r="H34" s="43"/>
      <c r="I34" s="154">
        <v>0.20999999999999999</v>
      </c>
      <c r="J34" s="138"/>
      <c r="K34" s="153">
        <v>0</v>
      </c>
      <c r="L34" s="47"/>
    </row>
    <row r="35" hidden="1" s="1" customFormat="1" ht="14.4" customHeight="1">
      <c r="B35" s="42"/>
      <c r="C35" s="43"/>
      <c r="D35" s="43"/>
      <c r="E35" s="51" t="s">
        <v>48</v>
      </c>
      <c r="F35" s="153">
        <f>ROUND(SUM(BH82:BH150), 2)</f>
        <v>0</v>
      </c>
      <c r="G35" s="43"/>
      <c r="H35" s="43"/>
      <c r="I35" s="154">
        <v>0.14999999999999999</v>
      </c>
      <c r="J35" s="138"/>
      <c r="K35" s="153">
        <v>0</v>
      </c>
      <c r="L35" s="47"/>
    </row>
    <row r="36" hidden="1" s="1" customFormat="1" ht="14.4" customHeight="1">
      <c r="B36" s="42"/>
      <c r="C36" s="43"/>
      <c r="D36" s="43"/>
      <c r="E36" s="51" t="s">
        <v>49</v>
      </c>
      <c r="F36" s="153">
        <f>ROUND(SUM(BI82:BI150), 2)</f>
        <v>0</v>
      </c>
      <c r="G36" s="43"/>
      <c r="H36" s="43"/>
      <c r="I36" s="154">
        <v>0</v>
      </c>
      <c r="J36" s="138"/>
      <c r="K36" s="153">
        <v>0</v>
      </c>
      <c r="L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38"/>
      <c r="J37" s="138"/>
      <c r="K37" s="43"/>
      <c r="L37" s="47"/>
    </row>
    <row r="38" s="1" customFormat="1" ht="25.44" customHeight="1">
      <c r="B38" s="42"/>
      <c r="C38" s="155"/>
      <c r="D38" s="156" t="s">
        <v>50</v>
      </c>
      <c r="E38" s="94"/>
      <c r="F38" s="94"/>
      <c r="G38" s="157" t="s">
        <v>51</v>
      </c>
      <c r="H38" s="158" t="s">
        <v>52</v>
      </c>
      <c r="I38" s="159"/>
      <c r="J38" s="159"/>
      <c r="K38" s="160">
        <f>SUM(K29:K36)</f>
        <v>0</v>
      </c>
      <c r="L38" s="161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62"/>
      <c r="J39" s="162"/>
      <c r="K39" s="64"/>
      <c r="L39" s="65"/>
    </row>
    <row r="43" s="1" customFormat="1" ht="6.96" customHeight="1">
      <c r="B43" s="163"/>
      <c r="C43" s="164"/>
      <c r="D43" s="164"/>
      <c r="E43" s="164"/>
      <c r="F43" s="164"/>
      <c r="G43" s="164"/>
      <c r="H43" s="164"/>
      <c r="I43" s="165"/>
      <c r="J43" s="165"/>
      <c r="K43" s="164"/>
      <c r="L43" s="166"/>
    </row>
    <row r="44" s="1" customFormat="1" ht="36.96" customHeight="1">
      <c r="B44" s="42"/>
      <c r="C44" s="26" t="s">
        <v>96</v>
      </c>
      <c r="D44" s="43"/>
      <c r="E44" s="43"/>
      <c r="F44" s="43"/>
      <c r="G44" s="43"/>
      <c r="H44" s="43"/>
      <c r="I44" s="138"/>
      <c r="J44" s="138"/>
      <c r="K44" s="43"/>
      <c r="L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38"/>
      <c r="J45" s="138"/>
      <c r="K45" s="43"/>
      <c r="L45" s="47"/>
    </row>
    <row r="46" s="1" customFormat="1" ht="14.4" customHeight="1">
      <c r="B46" s="42"/>
      <c r="C46" s="36" t="s">
        <v>19</v>
      </c>
      <c r="D46" s="43"/>
      <c r="E46" s="43"/>
      <c r="F46" s="43"/>
      <c r="G46" s="43"/>
      <c r="H46" s="43"/>
      <c r="I46" s="138"/>
      <c r="J46" s="138"/>
      <c r="K46" s="43"/>
      <c r="L46" s="47"/>
    </row>
    <row r="47" s="1" customFormat="1" ht="16.5" customHeight="1">
      <c r="B47" s="42"/>
      <c r="C47" s="43"/>
      <c r="D47" s="43"/>
      <c r="E47" s="137" t="str">
        <f>E7</f>
        <v>Změna užívání průmyslového objektu společnosti rt steel s.r.o.</v>
      </c>
      <c r="F47" s="36"/>
      <c r="G47" s="36"/>
      <c r="H47" s="36"/>
      <c r="I47" s="138"/>
      <c r="J47" s="138"/>
      <c r="K47" s="43"/>
      <c r="L47" s="47"/>
    </row>
    <row r="48" s="1" customFormat="1" ht="14.4" customHeight="1">
      <c r="B48" s="42"/>
      <c r="C48" s="36" t="s">
        <v>92</v>
      </c>
      <c r="D48" s="43"/>
      <c r="E48" s="43"/>
      <c r="F48" s="43"/>
      <c r="G48" s="43"/>
      <c r="H48" s="43"/>
      <c r="I48" s="138"/>
      <c r="J48" s="138"/>
      <c r="K48" s="43"/>
      <c r="L48" s="47"/>
    </row>
    <row r="49" s="1" customFormat="1" ht="17.25" customHeight="1">
      <c r="B49" s="42"/>
      <c r="C49" s="43"/>
      <c r="D49" s="43"/>
      <c r="E49" s="139" t="str">
        <f>E9</f>
        <v>17123 - Změna užívání průmyslového objektu rt steel s.r.o. - část elektro</v>
      </c>
      <c r="F49" s="43"/>
      <c r="G49" s="43"/>
      <c r="H49" s="43"/>
      <c r="I49" s="138"/>
      <c r="J49" s="138"/>
      <c r="K49" s="43"/>
      <c r="L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38"/>
      <c r="J50" s="138"/>
      <c r="K50" s="43"/>
      <c r="L50" s="47"/>
    </row>
    <row r="51" s="1" customFormat="1" ht="18" customHeight="1">
      <c r="B51" s="42"/>
      <c r="C51" s="36" t="s">
        <v>26</v>
      </c>
      <c r="D51" s="43"/>
      <c r="E51" s="43"/>
      <c r="F51" s="31" t="str">
        <f>F12</f>
        <v>Chomutov</v>
      </c>
      <c r="G51" s="43"/>
      <c r="H51" s="43"/>
      <c r="I51" s="140" t="s">
        <v>28</v>
      </c>
      <c r="J51" s="142" t="str">
        <f>IF(J12="","",J12)</f>
        <v>10.11.2017</v>
      </c>
      <c r="K51" s="43"/>
      <c r="L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38"/>
      <c r="J52" s="138"/>
      <c r="K52" s="43"/>
      <c r="L52" s="47"/>
    </row>
    <row r="53" s="1" customFormat="1">
      <c r="B53" s="42"/>
      <c r="C53" s="36" t="s">
        <v>32</v>
      </c>
      <c r="D53" s="43"/>
      <c r="E53" s="43"/>
      <c r="F53" s="31" t="str">
        <f>E15</f>
        <v xml:space="preserve"> </v>
      </c>
      <c r="G53" s="43"/>
      <c r="H53" s="43"/>
      <c r="I53" s="140" t="s">
        <v>38</v>
      </c>
      <c r="J53" s="167" t="str">
        <f>E21</f>
        <v xml:space="preserve"> </v>
      </c>
      <c r="K53" s="43"/>
      <c r="L53" s="47"/>
    </row>
    <row r="54" s="1" customFormat="1" ht="14.4" customHeight="1">
      <c r="B54" s="42"/>
      <c r="C54" s="36" t="s">
        <v>36</v>
      </c>
      <c r="D54" s="43"/>
      <c r="E54" s="43"/>
      <c r="F54" s="31" t="str">
        <f>IF(E18="","",E18)</f>
        <v/>
      </c>
      <c r="G54" s="43"/>
      <c r="H54" s="43"/>
      <c r="I54" s="138"/>
      <c r="J54" s="168"/>
      <c r="K54" s="43"/>
      <c r="L54" s="47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38"/>
      <c r="J55" s="138"/>
      <c r="K55" s="43"/>
      <c r="L55" s="47"/>
    </row>
    <row r="56" s="1" customFormat="1" ht="29.28" customHeight="1">
      <c r="B56" s="42"/>
      <c r="C56" s="169" t="s">
        <v>97</v>
      </c>
      <c r="D56" s="155"/>
      <c r="E56" s="155"/>
      <c r="F56" s="155"/>
      <c r="G56" s="155"/>
      <c r="H56" s="155"/>
      <c r="I56" s="170" t="s">
        <v>98</v>
      </c>
      <c r="J56" s="170" t="s">
        <v>99</v>
      </c>
      <c r="K56" s="171" t="s">
        <v>100</v>
      </c>
      <c r="L56" s="172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38"/>
      <c r="J57" s="138"/>
      <c r="K57" s="43"/>
      <c r="L57" s="47"/>
    </row>
    <row r="58" s="1" customFormat="1" ht="29.28" customHeight="1">
      <c r="B58" s="42"/>
      <c r="C58" s="173" t="s">
        <v>101</v>
      </c>
      <c r="D58" s="43"/>
      <c r="E58" s="43"/>
      <c r="F58" s="43"/>
      <c r="G58" s="43"/>
      <c r="H58" s="43"/>
      <c r="I58" s="174">
        <f>Q82</f>
        <v>0</v>
      </c>
      <c r="J58" s="174">
        <f>R82</f>
        <v>0</v>
      </c>
      <c r="K58" s="151">
        <f>K82</f>
        <v>0</v>
      </c>
      <c r="L58" s="47"/>
      <c r="AU58" s="20" t="s">
        <v>102</v>
      </c>
    </row>
    <row r="59" s="7" customFormat="1" ht="24.96" customHeight="1">
      <c r="B59" s="175"/>
      <c r="C59" s="176"/>
      <c r="D59" s="177" t="s">
        <v>103</v>
      </c>
      <c r="E59" s="178"/>
      <c r="F59" s="178"/>
      <c r="G59" s="178"/>
      <c r="H59" s="178"/>
      <c r="I59" s="179">
        <f>Q83</f>
        <v>0</v>
      </c>
      <c r="J59" s="179">
        <f>R83</f>
        <v>0</v>
      </c>
      <c r="K59" s="180">
        <f>K83</f>
        <v>0</v>
      </c>
      <c r="L59" s="181"/>
    </row>
    <row r="60" s="8" customFormat="1" ht="19.92" customHeight="1">
      <c r="B60" s="182"/>
      <c r="C60" s="183"/>
      <c r="D60" s="184" t="s">
        <v>104</v>
      </c>
      <c r="E60" s="185"/>
      <c r="F60" s="185"/>
      <c r="G60" s="185"/>
      <c r="H60" s="185"/>
      <c r="I60" s="186">
        <f>Q84</f>
        <v>0</v>
      </c>
      <c r="J60" s="186">
        <f>R84</f>
        <v>0</v>
      </c>
      <c r="K60" s="187">
        <f>K84</f>
        <v>0</v>
      </c>
      <c r="L60" s="188"/>
    </row>
    <row r="61" s="7" customFormat="1" ht="24.96" customHeight="1">
      <c r="B61" s="175"/>
      <c r="C61" s="176"/>
      <c r="D61" s="177" t="s">
        <v>105</v>
      </c>
      <c r="E61" s="178"/>
      <c r="F61" s="178"/>
      <c r="G61" s="178"/>
      <c r="H61" s="178"/>
      <c r="I61" s="179">
        <f>Q147</f>
        <v>0</v>
      </c>
      <c r="J61" s="179">
        <f>R147</f>
        <v>0</v>
      </c>
      <c r="K61" s="180">
        <f>K147</f>
        <v>0</v>
      </c>
      <c r="L61" s="181"/>
    </row>
    <row r="62" s="8" customFormat="1" ht="19.92" customHeight="1">
      <c r="B62" s="182"/>
      <c r="C62" s="183"/>
      <c r="D62" s="184" t="s">
        <v>106</v>
      </c>
      <c r="E62" s="185"/>
      <c r="F62" s="185"/>
      <c r="G62" s="185"/>
      <c r="H62" s="185"/>
      <c r="I62" s="186">
        <f>Q148</f>
        <v>0</v>
      </c>
      <c r="J62" s="186">
        <f>R148</f>
        <v>0</v>
      </c>
      <c r="K62" s="187">
        <f>K148</f>
        <v>0</v>
      </c>
      <c r="L62" s="188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38"/>
      <c r="J63" s="138"/>
      <c r="K63" s="43"/>
      <c r="L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62"/>
      <c r="J64" s="162"/>
      <c r="K64" s="64"/>
      <c r="L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165"/>
      <c r="K68" s="67"/>
      <c r="L68" s="67"/>
      <c r="M68" s="68"/>
    </row>
    <row r="69" s="1" customFormat="1" ht="36.96" customHeight="1">
      <c r="B69" s="42"/>
      <c r="C69" s="69" t="s">
        <v>107</v>
      </c>
      <c r="D69" s="70"/>
      <c r="E69" s="70"/>
      <c r="F69" s="70"/>
      <c r="G69" s="70"/>
      <c r="H69" s="70"/>
      <c r="I69" s="189"/>
      <c r="J69" s="189"/>
      <c r="K69" s="70"/>
      <c r="L69" s="70"/>
      <c r="M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9"/>
      <c r="J70" s="189"/>
      <c r="K70" s="70"/>
      <c r="L70" s="70"/>
      <c r="M70" s="68"/>
    </row>
    <row r="71" s="1" customFormat="1" ht="14.4" customHeight="1">
      <c r="B71" s="42"/>
      <c r="C71" s="72" t="s">
        <v>19</v>
      </c>
      <c r="D71" s="70"/>
      <c r="E71" s="70"/>
      <c r="F71" s="70"/>
      <c r="G71" s="70"/>
      <c r="H71" s="70"/>
      <c r="I71" s="189"/>
      <c r="J71" s="189"/>
      <c r="K71" s="70"/>
      <c r="L71" s="70"/>
      <c r="M71" s="68"/>
    </row>
    <row r="72" s="1" customFormat="1" ht="16.5" customHeight="1">
      <c r="B72" s="42"/>
      <c r="C72" s="70"/>
      <c r="D72" s="70"/>
      <c r="E72" s="190" t="str">
        <f>E7</f>
        <v>Změna užívání průmyslového objektu společnosti rt steel s.r.o.</v>
      </c>
      <c r="F72" s="72"/>
      <c r="G72" s="72"/>
      <c r="H72" s="72"/>
      <c r="I72" s="189"/>
      <c r="J72" s="189"/>
      <c r="K72" s="70"/>
      <c r="L72" s="70"/>
      <c r="M72" s="68"/>
    </row>
    <row r="73" s="1" customFormat="1" ht="14.4" customHeight="1">
      <c r="B73" s="42"/>
      <c r="C73" s="72" t="s">
        <v>92</v>
      </c>
      <c r="D73" s="70"/>
      <c r="E73" s="70"/>
      <c r="F73" s="70"/>
      <c r="G73" s="70"/>
      <c r="H73" s="70"/>
      <c r="I73" s="189"/>
      <c r="J73" s="189"/>
      <c r="K73" s="70"/>
      <c r="L73" s="70"/>
      <c r="M73" s="68"/>
    </row>
    <row r="74" s="1" customFormat="1" ht="17.25" customHeight="1">
      <c r="B74" s="42"/>
      <c r="C74" s="70"/>
      <c r="D74" s="70"/>
      <c r="E74" s="78" t="str">
        <f>E9</f>
        <v>17123 - Změna užívání průmyslového objektu rt steel s.r.o. - část elektro</v>
      </c>
      <c r="F74" s="70"/>
      <c r="G74" s="70"/>
      <c r="H74" s="70"/>
      <c r="I74" s="189"/>
      <c r="J74" s="189"/>
      <c r="K74" s="70"/>
      <c r="L74" s="70"/>
      <c r="M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9"/>
      <c r="J75" s="189"/>
      <c r="K75" s="70"/>
      <c r="L75" s="70"/>
      <c r="M75" s="68"/>
    </row>
    <row r="76" s="1" customFormat="1" ht="18" customHeight="1">
      <c r="B76" s="42"/>
      <c r="C76" s="72" t="s">
        <v>26</v>
      </c>
      <c r="D76" s="70"/>
      <c r="E76" s="70"/>
      <c r="F76" s="191" t="str">
        <f>F12</f>
        <v>Chomutov</v>
      </c>
      <c r="G76" s="70"/>
      <c r="H76" s="70"/>
      <c r="I76" s="192" t="s">
        <v>28</v>
      </c>
      <c r="J76" s="193" t="str">
        <f>IF(J12="","",J12)</f>
        <v>10.11.2017</v>
      </c>
      <c r="K76" s="70"/>
      <c r="L76" s="70"/>
      <c r="M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9"/>
      <c r="J77" s="189"/>
      <c r="K77" s="70"/>
      <c r="L77" s="70"/>
      <c r="M77" s="68"/>
    </row>
    <row r="78" s="1" customFormat="1">
      <c r="B78" s="42"/>
      <c r="C78" s="72" t="s">
        <v>32</v>
      </c>
      <c r="D78" s="70"/>
      <c r="E78" s="70"/>
      <c r="F78" s="191" t="str">
        <f>E15</f>
        <v xml:space="preserve"> </v>
      </c>
      <c r="G78" s="70"/>
      <c r="H78" s="70"/>
      <c r="I78" s="192" t="s">
        <v>38</v>
      </c>
      <c r="J78" s="194" t="str">
        <f>E21</f>
        <v xml:space="preserve"> </v>
      </c>
      <c r="K78" s="70"/>
      <c r="L78" s="70"/>
      <c r="M78" s="68"/>
    </row>
    <row r="79" s="1" customFormat="1" ht="14.4" customHeight="1">
      <c r="B79" s="42"/>
      <c r="C79" s="72" t="s">
        <v>36</v>
      </c>
      <c r="D79" s="70"/>
      <c r="E79" s="70"/>
      <c r="F79" s="191" t="str">
        <f>IF(E18="","",E18)</f>
        <v/>
      </c>
      <c r="G79" s="70"/>
      <c r="H79" s="70"/>
      <c r="I79" s="189"/>
      <c r="J79" s="189"/>
      <c r="K79" s="70"/>
      <c r="L79" s="70"/>
      <c r="M79" s="68"/>
    </row>
    <row r="80" s="1" customFormat="1" ht="10.32" customHeight="1">
      <c r="B80" s="42"/>
      <c r="C80" s="70"/>
      <c r="D80" s="70"/>
      <c r="E80" s="70"/>
      <c r="F80" s="70"/>
      <c r="G80" s="70"/>
      <c r="H80" s="70"/>
      <c r="I80" s="189"/>
      <c r="J80" s="189"/>
      <c r="K80" s="70"/>
      <c r="L80" s="70"/>
      <c r="M80" s="68"/>
    </row>
    <row r="81" s="9" customFormat="1" ht="29.28" customHeight="1">
      <c r="B81" s="195"/>
      <c r="C81" s="196" t="s">
        <v>108</v>
      </c>
      <c r="D81" s="197" t="s">
        <v>59</v>
      </c>
      <c r="E81" s="197" t="s">
        <v>55</v>
      </c>
      <c r="F81" s="197" t="s">
        <v>109</v>
      </c>
      <c r="G81" s="197" t="s">
        <v>110</v>
      </c>
      <c r="H81" s="197" t="s">
        <v>111</v>
      </c>
      <c r="I81" s="198" t="s">
        <v>112</v>
      </c>
      <c r="J81" s="198" t="s">
        <v>113</v>
      </c>
      <c r="K81" s="197" t="s">
        <v>100</v>
      </c>
      <c r="L81" s="199" t="s">
        <v>114</v>
      </c>
      <c r="M81" s="200"/>
      <c r="N81" s="98" t="s">
        <v>115</v>
      </c>
      <c r="O81" s="99" t="s">
        <v>44</v>
      </c>
      <c r="P81" s="99" t="s">
        <v>116</v>
      </c>
      <c r="Q81" s="99" t="s">
        <v>117</v>
      </c>
      <c r="R81" s="99" t="s">
        <v>118</v>
      </c>
      <c r="S81" s="99" t="s">
        <v>119</v>
      </c>
      <c r="T81" s="99" t="s">
        <v>120</v>
      </c>
      <c r="U81" s="99" t="s">
        <v>121</v>
      </c>
      <c r="V81" s="99" t="s">
        <v>122</v>
      </c>
      <c r="W81" s="99" t="s">
        <v>123</v>
      </c>
      <c r="X81" s="100" t="s">
        <v>124</v>
      </c>
    </row>
    <row r="82" s="1" customFormat="1" ht="29.28" customHeight="1">
      <c r="B82" s="42"/>
      <c r="C82" s="104" t="s">
        <v>101</v>
      </c>
      <c r="D82" s="70"/>
      <c r="E82" s="70"/>
      <c r="F82" s="70"/>
      <c r="G82" s="70"/>
      <c r="H82" s="70"/>
      <c r="I82" s="189"/>
      <c r="J82" s="189"/>
      <c r="K82" s="201">
        <f>BK82</f>
        <v>0</v>
      </c>
      <c r="L82" s="70"/>
      <c r="M82" s="68"/>
      <c r="N82" s="101"/>
      <c r="O82" s="102"/>
      <c r="P82" s="102"/>
      <c r="Q82" s="202">
        <f>Q83+Q147</f>
        <v>0</v>
      </c>
      <c r="R82" s="202">
        <f>R83+R147</f>
        <v>0</v>
      </c>
      <c r="S82" s="102"/>
      <c r="T82" s="203">
        <f>T83+T147</f>
        <v>0</v>
      </c>
      <c r="U82" s="102"/>
      <c r="V82" s="203">
        <f>V83+V147</f>
        <v>1.3284400000000001</v>
      </c>
      <c r="W82" s="102"/>
      <c r="X82" s="204">
        <f>X83+X147</f>
        <v>0</v>
      </c>
      <c r="AT82" s="20" t="s">
        <v>75</v>
      </c>
      <c r="AU82" s="20" t="s">
        <v>102</v>
      </c>
      <c r="BK82" s="205">
        <f>BK83+BK147</f>
        <v>0</v>
      </c>
    </row>
    <row r="83" s="10" customFormat="1" ht="37.44" customHeight="1">
      <c r="B83" s="206"/>
      <c r="C83" s="207"/>
      <c r="D83" s="208" t="s">
        <v>75</v>
      </c>
      <c r="E83" s="209" t="s">
        <v>125</v>
      </c>
      <c r="F83" s="209" t="s">
        <v>126</v>
      </c>
      <c r="G83" s="207"/>
      <c r="H83" s="207"/>
      <c r="I83" s="210"/>
      <c r="J83" s="210"/>
      <c r="K83" s="211">
        <f>BK83</f>
        <v>0</v>
      </c>
      <c r="L83" s="207"/>
      <c r="M83" s="212"/>
      <c r="N83" s="213"/>
      <c r="O83" s="214"/>
      <c r="P83" s="214"/>
      <c r="Q83" s="215">
        <f>Q84</f>
        <v>0</v>
      </c>
      <c r="R83" s="215">
        <f>R84</f>
        <v>0</v>
      </c>
      <c r="S83" s="214"/>
      <c r="T83" s="216">
        <f>T84</f>
        <v>0</v>
      </c>
      <c r="U83" s="214"/>
      <c r="V83" s="216">
        <f>V84</f>
        <v>1.3284400000000001</v>
      </c>
      <c r="W83" s="214"/>
      <c r="X83" s="217">
        <f>X84</f>
        <v>0</v>
      </c>
      <c r="AR83" s="218" t="s">
        <v>85</v>
      </c>
      <c r="AT83" s="219" t="s">
        <v>75</v>
      </c>
      <c r="AU83" s="219" t="s">
        <v>76</v>
      </c>
      <c r="AY83" s="218" t="s">
        <v>127</v>
      </c>
      <c r="BK83" s="220">
        <f>BK84</f>
        <v>0</v>
      </c>
    </row>
    <row r="84" s="10" customFormat="1" ht="19.92" customHeight="1">
      <c r="B84" s="206"/>
      <c r="C84" s="207"/>
      <c r="D84" s="208" t="s">
        <v>75</v>
      </c>
      <c r="E84" s="221" t="s">
        <v>128</v>
      </c>
      <c r="F84" s="221" t="s">
        <v>129</v>
      </c>
      <c r="G84" s="207"/>
      <c r="H84" s="207"/>
      <c r="I84" s="210"/>
      <c r="J84" s="210"/>
      <c r="K84" s="222">
        <f>BK84</f>
        <v>0</v>
      </c>
      <c r="L84" s="207"/>
      <c r="M84" s="212"/>
      <c r="N84" s="213"/>
      <c r="O84" s="214"/>
      <c r="P84" s="214"/>
      <c r="Q84" s="215">
        <f>SUM(Q85:Q146)</f>
        <v>0</v>
      </c>
      <c r="R84" s="215">
        <f>SUM(R85:R146)</f>
        <v>0</v>
      </c>
      <c r="S84" s="214"/>
      <c r="T84" s="216">
        <f>SUM(T85:T146)</f>
        <v>0</v>
      </c>
      <c r="U84" s="214"/>
      <c r="V84" s="216">
        <f>SUM(V85:V146)</f>
        <v>1.3284400000000001</v>
      </c>
      <c r="W84" s="214"/>
      <c r="X84" s="217">
        <f>SUM(X85:X146)</f>
        <v>0</v>
      </c>
      <c r="AR84" s="218" t="s">
        <v>85</v>
      </c>
      <c r="AT84" s="219" t="s">
        <v>75</v>
      </c>
      <c r="AU84" s="219" t="s">
        <v>25</v>
      </c>
      <c r="AY84" s="218" t="s">
        <v>127</v>
      </c>
      <c r="BK84" s="220">
        <f>SUM(BK85:BK146)</f>
        <v>0</v>
      </c>
    </row>
    <row r="85" s="1" customFormat="1" ht="16.5" customHeight="1">
      <c r="B85" s="42"/>
      <c r="C85" s="223" t="s">
        <v>25</v>
      </c>
      <c r="D85" s="223" t="s">
        <v>130</v>
      </c>
      <c r="E85" s="224" t="s">
        <v>131</v>
      </c>
      <c r="F85" s="225" t="s">
        <v>132</v>
      </c>
      <c r="G85" s="226" t="s">
        <v>133</v>
      </c>
      <c r="H85" s="227">
        <v>42</v>
      </c>
      <c r="I85" s="228"/>
      <c r="J85" s="228"/>
      <c r="K85" s="229">
        <f>ROUND(P85*H85,2)</f>
        <v>0</v>
      </c>
      <c r="L85" s="225" t="s">
        <v>134</v>
      </c>
      <c r="M85" s="68"/>
      <c r="N85" s="230" t="s">
        <v>23</v>
      </c>
      <c r="O85" s="231" t="s">
        <v>45</v>
      </c>
      <c r="P85" s="153">
        <f>I85+J85</f>
        <v>0</v>
      </c>
      <c r="Q85" s="153">
        <f>ROUND(I85*H85,2)</f>
        <v>0</v>
      </c>
      <c r="R85" s="153">
        <f>ROUND(J85*H85,2)</f>
        <v>0</v>
      </c>
      <c r="S85" s="43"/>
      <c r="T85" s="232">
        <f>S85*H85</f>
        <v>0</v>
      </c>
      <c r="U85" s="232">
        <v>0</v>
      </c>
      <c r="V85" s="232">
        <f>U85*H85</f>
        <v>0</v>
      </c>
      <c r="W85" s="232">
        <v>0</v>
      </c>
      <c r="X85" s="233">
        <f>W85*H85</f>
        <v>0</v>
      </c>
      <c r="AR85" s="20" t="s">
        <v>135</v>
      </c>
      <c r="AT85" s="20" t="s">
        <v>130</v>
      </c>
      <c r="AU85" s="20" t="s">
        <v>85</v>
      </c>
      <c r="AY85" s="20" t="s">
        <v>127</v>
      </c>
      <c r="BE85" s="234">
        <f>IF(O85="základní",K85,0)</f>
        <v>0</v>
      </c>
      <c r="BF85" s="234">
        <f>IF(O85="snížená",K85,0)</f>
        <v>0</v>
      </c>
      <c r="BG85" s="234">
        <f>IF(O85="zákl. přenesená",K85,0)</f>
        <v>0</v>
      </c>
      <c r="BH85" s="234">
        <f>IF(O85="sníž. přenesená",K85,0)</f>
        <v>0</v>
      </c>
      <c r="BI85" s="234">
        <f>IF(O85="nulová",K85,0)</f>
        <v>0</v>
      </c>
      <c r="BJ85" s="20" t="s">
        <v>25</v>
      </c>
      <c r="BK85" s="234">
        <f>ROUND(P85*H85,2)</f>
        <v>0</v>
      </c>
      <c r="BL85" s="20" t="s">
        <v>135</v>
      </c>
      <c r="BM85" s="20" t="s">
        <v>136</v>
      </c>
    </row>
    <row r="86" s="1" customFormat="1">
      <c r="B86" s="42"/>
      <c r="C86" s="70"/>
      <c r="D86" s="235" t="s">
        <v>137</v>
      </c>
      <c r="E86" s="70"/>
      <c r="F86" s="236" t="s">
        <v>138</v>
      </c>
      <c r="G86" s="70"/>
      <c r="H86" s="70"/>
      <c r="I86" s="189"/>
      <c r="J86" s="189"/>
      <c r="K86" s="70"/>
      <c r="L86" s="70"/>
      <c r="M86" s="68"/>
      <c r="N86" s="237"/>
      <c r="O86" s="43"/>
      <c r="P86" s="43"/>
      <c r="Q86" s="43"/>
      <c r="R86" s="43"/>
      <c r="S86" s="43"/>
      <c r="T86" s="43"/>
      <c r="U86" s="43"/>
      <c r="V86" s="43"/>
      <c r="W86" s="43"/>
      <c r="X86" s="91"/>
      <c r="AT86" s="20" t="s">
        <v>137</v>
      </c>
      <c r="AU86" s="20" t="s">
        <v>85</v>
      </c>
    </row>
    <row r="87" s="1" customFormat="1" ht="25.5" customHeight="1">
      <c r="B87" s="42"/>
      <c r="C87" s="238" t="s">
        <v>85</v>
      </c>
      <c r="D87" s="238" t="s">
        <v>139</v>
      </c>
      <c r="E87" s="239" t="s">
        <v>140</v>
      </c>
      <c r="F87" s="240" t="s">
        <v>141</v>
      </c>
      <c r="G87" s="241" t="s">
        <v>133</v>
      </c>
      <c r="H87" s="242">
        <v>42</v>
      </c>
      <c r="I87" s="243"/>
      <c r="J87" s="244"/>
      <c r="K87" s="245">
        <f>ROUND(P87*H87,2)</f>
        <v>0</v>
      </c>
      <c r="L87" s="240" t="s">
        <v>134</v>
      </c>
      <c r="M87" s="246"/>
      <c r="N87" s="247" t="s">
        <v>23</v>
      </c>
      <c r="O87" s="231" t="s">
        <v>45</v>
      </c>
      <c r="P87" s="153">
        <f>I87+J87</f>
        <v>0</v>
      </c>
      <c r="Q87" s="153">
        <f>ROUND(I87*H87,2)</f>
        <v>0</v>
      </c>
      <c r="R87" s="153">
        <f>ROUND(J87*H87,2)</f>
        <v>0</v>
      </c>
      <c r="S87" s="43"/>
      <c r="T87" s="232">
        <f>S87*H87</f>
        <v>0</v>
      </c>
      <c r="U87" s="232">
        <v>0.00012999999999999999</v>
      </c>
      <c r="V87" s="232">
        <f>U87*H87</f>
        <v>0.0054599999999999996</v>
      </c>
      <c r="W87" s="232">
        <v>0</v>
      </c>
      <c r="X87" s="233">
        <f>W87*H87</f>
        <v>0</v>
      </c>
      <c r="AR87" s="20" t="s">
        <v>142</v>
      </c>
      <c r="AT87" s="20" t="s">
        <v>139</v>
      </c>
      <c r="AU87" s="20" t="s">
        <v>85</v>
      </c>
      <c r="AY87" s="20" t="s">
        <v>127</v>
      </c>
      <c r="BE87" s="234">
        <f>IF(O87="základní",K87,0)</f>
        <v>0</v>
      </c>
      <c r="BF87" s="234">
        <f>IF(O87="snížená",K87,0)</f>
        <v>0</v>
      </c>
      <c r="BG87" s="234">
        <f>IF(O87="zákl. přenesená",K87,0)</f>
        <v>0</v>
      </c>
      <c r="BH87" s="234">
        <f>IF(O87="sníž. přenesená",K87,0)</f>
        <v>0</v>
      </c>
      <c r="BI87" s="234">
        <f>IF(O87="nulová",K87,0)</f>
        <v>0</v>
      </c>
      <c r="BJ87" s="20" t="s">
        <v>25</v>
      </c>
      <c r="BK87" s="234">
        <f>ROUND(P87*H87,2)</f>
        <v>0</v>
      </c>
      <c r="BL87" s="20" t="s">
        <v>135</v>
      </c>
      <c r="BM87" s="20" t="s">
        <v>143</v>
      </c>
    </row>
    <row r="88" s="1" customFormat="1">
      <c r="B88" s="42"/>
      <c r="C88" s="70"/>
      <c r="D88" s="235" t="s">
        <v>137</v>
      </c>
      <c r="E88" s="70"/>
      <c r="F88" s="236" t="s">
        <v>141</v>
      </c>
      <c r="G88" s="70"/>
      <c r="H88" s="70"/>
      <c r="I88" s="189"/>
      <c r="J88" s="189"/>
      <c r="K88" s="70"/>
      <c r="L88" s="70"/>
      <c r="M88" s="68"/>
      <c r="N88" s="237"/>
      <c r="O88" s="43"/>
      <c r="P88" s="43"/>
      <c r="Q88" s="43"/>
      <c r="R88" s="43"/>
      <c r="S88" s="43"/>
      <c r="T88" s="43"/>
      <c r="U88" s="43"/>
      <c r="V88" s="43"/>
      <c r="W88" s="43"/>
      <c r="X88" s="91"/>
      <c r="AT88" s="20" t="s">
        <v>137</v>
      </c>
      <c r="AU88" s="20" t="s">
        <v>85</v>
      </c>
    </row>
    <row r="89" s="1" customFormat="1" ht="16.5" customHeight="1">
      <c r="B89" s="42"/>
      <c r="C89" s="223" t="s">
        <v>144</v>
      </c>
      <c r="D89" s="223" t="s">
        <v>130</v>
      </c>
      <c r="E89" s="224" t="s">
        <v>145</v>
      </c>
      <c r="F89" s="225" t="s">
        <v>146</v>
      </c>
      <c r="G89" s="226" t="s">
        <v>147</v>
      </c>
      <c r="H89" s="227">
        <v>800</v>
      </c>
      <c r="I89" s="228"/>
      <c r="J89" s="228"/>
      <c r="K89" s="229">
        <f>ROUND(P89*H89,2)</f>
        <v>0</v>
      </c>
      <c r="L89" s="225" t="s">
        <v>134</v>
      </c>
      <c r="M89" s="68"/>
      <c r="N89" s="230" t="s">
        <v>23</v>
      </c>
      <c r="O89" s="231" t="s">
        <v>45</v>
      </c>
      <c r="P89" s="153">
        <f>I89+J89</f>
        <v>0</v>
      </c>
      <c r="Q89" s="153">
        <f>ROUND(I89*H89,2)</f>
        <v>0</v>
      </c>
      <c r="R89" s="153">
        <f>ROUND(J89*H89,2)</f>
        <v>0</v>
      </c>
      <c r="S89" s="43"/>
      <c r="T89" s="232">
        <f>S89*H89</f>
        <v>0</v>
      </c>
      <c r="U89" s="232">
        <v>0</v>
      </c>
      <c r="V89" s="232">
        <f>U89*H89</f>
        <v>0</v>
      </c>
      <c r="W89" s="232">
        <v>0</v>
      </c>
      <c r="X89" s="233">
        <f>W89*H89</f>
        <v>0</v>
      </c>
      <c r="AR89" s="20" t="s">
        <v>135</v>
      </c>
      <c r="AT89" s="20" t="s">
        <v>130</v>
      </c>
      <c r="AU89" s="20" t="s">
        <v>85</v>
      </c>
      <c r="AY89" s="20" t="s">
        <v>127</v>
      </c>
      <c r="BE89" s="234">
        <f>IF(O89="základní",K89,0)</f>
        <v>0</v>
      </c>
      <c r="BF89" s="234">
        <f>IF(O89="snížená",K89,0)</f>
        <v>0</v>
      </c>
      <c r="BG89" s="234">
        <f>IF(O89="zákl. přenesená",K89,0)</f>
        <v>0</v>
      </c>
      <c r="BH89" s="234">
        <f>IF(O89="sníž. přenesená",K89,0)</f>
        <v>0</v>
      </c>
      <c r="BI89" s="234">
        <f>IF(O89="nulová",K89,0)</f>
        <v>0</v>
      </c>
      <c r="BJ89" s="20" t="s">
        <v>25</v>
      </c>
      <c r="BK89" s="234">
        <f>ROUND(P89*H89,2)</f>
        <v>0</v>
      </c>
      <c r="BL89" s="20" t="s">
        <v>135</v>
      </c>
      <c r="BM89" s="20" t="s">
        <v>148</v>
      </c>
    </row>
    <row r="90" s="1" customFormat="1">
      <c r="B90" s="42"/>
      <c r="C90" s="70"/>
      <c r="D90" s="235" t="s">
        <v>137</v>
      </c>
      <c r="E90" s="70"/>
      <c r="F90" s="236" t="s">
        <v>149</v>
      </c>
      <c r="G90" s="70"/>
      <c r="H90" s="70"/>
      <c r="I90" s="189"/>
      <c r="J90" s="189"/>
      <c r="K90" s="70"/>
      <c r="L90" s="70"/>
      <c r="M90" s="68"/>
      <c r="N90" s="237"/>
      <c r="O90" s="43"/>
      <c r="P90" s="43"/>
      <c r="Q90" s="43"/>
      <c r="R90" s="43"/>
      <c r="S90" s="43"/>
      <c r="T90" s="43"/>
      <c r="U90" s="43"/>
      <c r="V90" s="43"/>
      <c r="W90" s="43"/>
      <c r="X90" s="91"/>
      <c r="AT90" s="20" t="s">
        <v>137</v>
      </c>
      <c r="AU90" s="20" t="s">
        <v>85</v>
      </c>
    </row>
    <row r="91" s="1" customFormat="1" ht="16.5" customHeight="1">
      <c r="B91" s="42"/>
      <c r="C91" s="238" t="s">
        <v>150</v>
      </c>
      <c r="D91" s="238" t="s">
        <v>139</v>
      </c>
      <c r="E91" s="239" t="s">
        <v>151</v>
      </c>
      <c r="F91" s="240" t="s">
        <v>152</v>
      </c>
      <c r="G91" s="241" t="s">
        <v>147</v>
      </c>
      <c r="H91" s="242">
        <v>400</v>
      </c>
      <c r="I91" s="243"/>
      <c r="J91" s="244"/>
      <c r="K91" s="245">
        <f>ROUND(P91*H91,2)</f>
        <v>0</v>
      </c>
      <c r="L91" s="240" t="s">
        <v>134</v>
      </c>
      <c r="M91" s="246"/>
      <c r="N91" s="247" t="s">
        <v>23</v>
      </c>
      <c r="O91" s="231" t="s">
        <v>45</v>
      </c>
      <c r="P91" s="153">
        <f>I91+J91</f>
        <v>0</v>
      </c>
      <c r="Q91" s="153">
        <f>ROUND(I91*H91,2)</f>
        <v>0</v>
      </c>
      <c r="R91" s="153">
        <f>ROUND(J91*H91,2)</f>
        <v>0</v>
      </c>
      <c r="S91" s="43"/>
      <c r="T91" s="232">
        <f>S91*H91</f>
        <v>0</v>
      </c>
      <c r="U91" s="232">
        <v>0.00012</v>
      </c>
      <c r="V91" s="232">
        <f>U91*H91</f>
        <v>0.048000000000000001</v>
      </c>
      <c r="W91" s="232">
        <v>0</v>
      </c>
      <c r="X91" s="233">
        <f>W91*H91</f>
        <v>0</v>
      </c>
      <c r="AR91" s="20" t="s">
        <v>142</v>
      </c>
      <c r="AT91" s="20" t="s">
        <v>139</v>
      </c>
      <c r="AU91" s="20" t="s">
        <v>85</v>
      </c>
      <c r="AY91" s="20" t="s">
        <v>127</v>
      </c>
      <c r="BE91" s="234">
        <f>IF(O91="základní",K91,0)</f>
        <v>0</v>
      </c>
      <c r="BF91" s="234">
        <f>IF(O91="snížená",K91,0)</f>
        <v>0</v>
      </c>
      <c r="BG91" s="234">
        <f>IF(O91="zákl. přenesená",K91,0)</f>
        <v>0</v>
      </c>
      <c r="BH91" s="234">
        <f>IF(O91="sníž. přenesená",K91,0)</f>
        <v>0</v>
      </c>
      <c r="BI91" s="234">
        <f>IF(O91="nulová",K91,0)</f>
        <v>0</v>
      </c>
      <c r="BJ91" s="20" t="s">
        <v>25</v>
      </c>
      <c r="BK91" s="234">
        <f>ROUND(P91*H91,2)</f>
        <v>0</v>
      </c>
      <c r="BL91" s="20" t="s">
        <v>135</v>
      </c>
      <c r="BM91" s="20" t="s">
        <v>153</v>
      </c>
    </row>
    <row r="92" s="1" customFormat="1">
      <c r="B92" s="42"/>
      <c r="C92" s="70"/>
      <c r="D92" s="235" t="s">
        <v>137</v>
      </c>
      <c r="E92" s="70"/>
      <c r="F92" s="236" t="s">
        <v>154</v>
      </c>
      <c r="G92" s="70"/>
      <c r="H92" s="70"/>
      <c r="I92" s="189"/>
      <c r="J92" s="189"/>
      <c r="K92" s="70"/>
      <c r="L92" s="70"/>
      <c r="M92" s="68"/>
      <c r="N92" s="237"/>
      <c r="O92" s="43"/>
      <c r="P92" s="43"/>
      <c r="Q92" s="43"/>
      <c r="R92" s="43"/>
      <c r="S92" s="43"/>
      <c r="T92" s="43"/>
      <c r="U92" s="43"/>
      <c r="V92" s="43"/>
      <c r="W92" s="43"/>
      <c r="X92" s="91"/>
      <c r="AT92" s="20" t="s">
        <v>137</v>
      </c>
      <c r="AU92" s="20" t="s">
        <v>85</v>
      </c>
    </row>
    <row r="93" s="1" customFormat="1" ht="16.5" customHeight="1">
      <c r="B93" s="42"/>
      <c r="C93" s="238" t="s">
        <v>155</v>
      </c>
      <c r="D93" s="238" t="s">
        <v>139</v>
      </c>
      <c r="E93" s="239" t="s">
        <v>156</v>
      </c>
      <c r="F93" s="240" t="s">
        <v>157</v>
      </c>
      <c r="G93" s="241" t="s">
        <v>147</v>
      </c>
      <c r="H93" s="242">
        <v>400</v>
      </c>
      <c r="I93" s="243"/>
      <c r="J93" s="244"/>
      <c r="K93" s="245">
        <f>ROUND(P93*H93,2)</f>
        <v>0</v>
      </c>
      <c r="L93" s="240" t="s">
        <v>134</v>
      </c>
      <c r="M93" s="246"/>
      <c r="N93" s="247" t="s">
        <v>23</v>
      </c>
      <c r="O93" s="231" t="s">
        <v>45</v>
      </c>
      <c r="P93" s="153">
        <f>I93+J93</f>
        <v>0</v>
      </c>
      <c r="Q93" s="153">
        <f>ROUND(I93*H93,2)</f>
        <v>0</v>
      </c>
      <c r="R93" s="153">
        <f>ROUND(J93*H93,2)</f>
        <v>0</v>
      </c>
      <c r="S93" s="43"/>
      <c r="T93" s="232">
        <f>S93*H93</f>
        <v>0</v>
      </c>
      <c r="U93" s="232">
        <v>0.00017000000000000001</v>
      </c>
      <c r="V93" s="232">
        <f>U93*H93</f>
        <v>0.068000000000000005</v>
      </c>
      <c r="W93" s="232">
        <v>0</v>
      </c>
      <c r="X93" s="233">
        <f>W93*H93</f>
        <v>0</v>
      </c>
      <c r="AR93" s="20" t="s">
        <v>142</v>
      </c>
      <c r="AT93" s="20" t="s">
        <v>139</v>
      </c>
      <c r="AU93" s="20" t="s">
        <v>85</v>
      </c>
      <c r="AY93" s="20" t="s">
        <v>127</v>
      </c>
      <c r="BE93" s="234">
        <f>IF(O93="základní",K93,0)</f>
        <v>0</v>
      </c>
      <c r="BF93" s="234">
        <f>IF(O93="snížená",K93,0)</f>
        <v>0</v>
      </c>
      <c r="BG93" s="234">
        <f>IF(O93="zákl. přenesená",K93,0)</f>
        <v>0</v>
      </c>
      <c r="BH93" s="234">
        <f>IF(O93="sníž. přenesená",K93,0)</f>
        <v>0</v>
      </c>
      <c r="BI93" s="234">
        <f>IF(O93="nulová",K93,0)</f>
        <v>0</v>
      </c>
      <c r="BJ93" s="20" t="s">
        <v>25</v>
      </c>
      <c r="BK93" s="234">
        <f>ROUND(P93*H93,2)</f>
        <v>0</v>
      </c>
      <c r="BL93" s="20" t="s">
        <v>135</v>
      </c>
      <c r="BM93" s="20" t="s">
        <v>158</v>
      </c>
    </row>
    <row r="94" s="1" customFormat="1">
      <c r="B94" s="42"/>
      <c r="C94" s="70"/>
      <c r="D94" s="235" t="s">
        <v>137</v>
      </c>
      <c r="E94" s="70"/>
      <c r="F94" s="236" t="s">
        <v>159</v>
      </c>
      <c r="G94" s="70"/>
      <c r="H94" s="70"/>
      <c r="I94" s="189"/>
      <c r="J94" s="189"/>
      <c r="K94" s="70"/>
      <c r="L94" s="70"/>
      <c r="M94" s="68"/>
      <c r="N94" s="237"/>
      <c r="O94" s="43"/>
      <c r="P94" s="43"/>
      <c r="Q94" s="43"/>
      <c r="R94" s="43"/>
      <c r="S94" s="43"/>
      <c r="T94" s="43"/>
      <c r="U94" s="43"/>
      <c r="V94" s="43"/>
      <c r="W94" s="43"/>
      <c r="X94" s="91"/>
      <c r="AT94" s="20" t="s">
        <v>137</v>
      </c>
      <c r="AU94" s="20" t="s">
        <v>85</v>
      </c>
    </row>
    <row r="95" s="1" customFormat="1" ht="16.5" customHeight="1">
      <c r="B95" s="42"/>
      <c r="C95" s="223" t="s">
        <v>160</v>
      </c>
      <c r="D95" s="223" t="s">
        <v>130</v>
      </c>
      <c r="E95" s="224" t="s">
        <v>161</v>
      </c>
      <c r="F95" s="225" t="s">
        <v>162</v>
      </c>
      <c r="G95" s="226" t="s">
        <v>147</v>
      </c>
      <c r="H95" s="227">
        <v>950</v>
      </c>
      <c r="I95" s="228"/>
      <c r="J95" s="228"/>
      <c r="K95" s="229">
        <f>ROUND(P95*H95,2)</f>
        <v>0</v>
      </c>
      <c r="L95" s="225" t="s">
        <v>134</v>
      </c>
      <c r="M95" s="68"/>
      <c r="N95" s="230" t="s">
        <v>23</v>
      </c>
      <c r="O95" s="231" t="s">
        <v>45</v>
      </c>
      <c r="P95" s="153">
        <f>I95+J95</f>
        <v>0</v>
      </c>
      <c r="Q95" s="153">
        <f>ROUND(I95*H95,2)</f>
        <v>0</v>
      </c>
      <c r="R95" s="153">
        <f>ROUND(J95*H95,2)</f>
        <v>0</v>
      </c>
      <c r="S95" s="43"/>
      <c r="T95" s="232">
        <f>S95*H95</f>
        <v>0</v>
      </c>
      <c r="U95" s="232">
        <v>0</v>
      </c>
      <c r="V95" s="232">
        <f>U95*H95</f>
        <v>0</v>
      </c>
      <c r="W95" s="232">
        <v>0</v>
      </c>
      <c r="X95" s="233">
        <f>W95*H95</f>
        <v>0</v>
      </c>
      <c r="AR95" s="20" t="s">
        <v>135</v>
      </c>
      <c r="AT95" s="20" t="s">
        <v>130</v>
      </c>
      <c r="AU95" s="20" t="s">
        <v>85</v>
      </c>
      <c r="AY95" s="20" t="s">
        <v>127</v>
      </c>
      <c r="BE95" s="234">
        <f>IF(O95="základní",K95,0)</f>
        <v>0</v>
      </c>
      <c r="BF95" s="234">
        <f>IF(O95="snížená",K95,0)</f>
        <v>0</v>
      </c>
      <c r="BG95" s="234">
        <f>IF(O95="zákl. přenesená",K95,0)</f>
        <v>0</v>
      </c>
      <c r="BH95" s="234">
        <f>IF(O95="sníž. přenesená",K95,0)</f>
        <v>0</v>
      </c>
      <c r="BI95" s="234">
        <f>IF(O95="nulová",K95,0)</f>
        <v>0</v>
      </c>
      <c r="BJ95" s="20" t="s">
        <v>25</v>
      </c>
      <c r="BK95" s="234">
        <f>ROUND(P95*H95,2)</f>
        <v>0</v>
      </c>
      <c r="BL95" s="20" t="s">
        <v>135</v>
      </c>
      <c r="BM95" s="20" t="s">
        <v>163</v>
      </c>
    </row>
    <row r="96" s="1" customFormat="1">
      <c r="B96" s="42"/>
      <c r="C96" s="70"/>
      <c r="D96" s="235" t="s">
        <v>137</v>
      </c>
      <c r="E96" s="70"/>
      <c r="F96" s="236" t="s">
        <v>164</v>
      </c>
      <c r="G96" s="70"/>
      <c r="H96" s="70"/>
      <c r="I96" s="189"/>
      <c r="J96" s="189"/>
      <c r="K96" s="70"/>
      <c r="L96" s="70"/>
      <c r="M96" s="68"/>
      <c r="N96" s="237"/>
      <c r="O96" s="43"/>
      <c r="P96" s="43"/>
      <c r="Q96" s="43"/>
      <c r="R96" s="43"/>
      <c r="S96" s="43"/>
      <c r="T96" s="43"/>
      <c r="U96" s="43"/>
      <c r="V96" s="43"/>
      <c r="W96" s="43"/>
      <c r="X96" s="91"/>
      <c r="AT96" s="20" t="s">
        <v>137</v>
      </c>
      <c r="AU96" s="20" t="s">
        <v>85</v>
      </c>
    </row>
    <row r="97" s="1" customFormat="1" ht="16.5" customHeight="1">
      <c r="B97" s="42"/>
      <c r="C97" s="238" t="s">
        <v>165</v>
      </c>
      <c r="D97" s="238" t="s">
        <v>139</v>
      </c>
      <c r="E97" s="239" t="s">
        <v>166</v>
      </c>
      <c r="F97" s="240" t="s">
        <v>167</v>
      </c>
      <c r="G97" s="241" t="s">
        <v>147</v>
      </c>
      <c r="H97" s="242">
        <v>650</v>
      </c>
      <c r="I97" s="243"/>
      <c r="J97" s="244"/>
      <c r="K97" s="245">
        <f>ROUND(P97*H97,2)</f>
        <v>0</v>
      </c>
      <c r="L97" s="240" t="s">
        <v>134</v>
      </c>
      <c r="M97" s="246"/>
      <c r="N97" s="247" t="s">
        <v>23</v>
      </c>
      <c r="O97" s="231" t="s">
        <v>45</v>
      </c>
      <c r="P97" s="153">
        <f>I97+J97</f>
        <v>0</v>
      </c>
      <c r="Q97" s="153">
        <f>ROUND(I97*H97,2)</f>
        <v>0</v>
      </c>
      <c r="R97" s="153">
        <f>ROUND(J97*H97,2)</f>
        <v>0</v>
      </c>
      <c r="S97" s="43"/>
      <c r="T97" s="232">
        <f>S97*H97</f>
        <v>0</v>
      </c>
      <c r="U97" s="232">
        <v>0.00016000000000000001</v>
      </c>
      <c r="V97" s="232">
        <f>U97*H97</f>
        <v>0.10400000000000001</v>
      </c>
      <c r="W97" s="232">
        <v>0</v>
      </c>
      <c r="X97" s="233">
        <f>W97*H97</f>
        <v>0</v>
      </c>
      <c r="AR97" s="20" t="s">
        <v>142</v>
      </c>
      <c r="AT97" s="20" t="s">
        <v>139</v>
      </c>
      <c r="AU97" s="20" t="s">
        <v>85</v>
      </c>
      <c r="AY97" s="20" t="s">
        <v>127</v>
      </c>
      <c r="BE97" s="234">
        <f>IF(O97="základní",K97,0)</f>
        <v>0</v>
      </c>
      <c r="BF97" s="234">
        <f>IF(O97="snížená",K97,0)</f>
        <v>0</v>
      </c>
      <c r="BG97" s="234">
        <f>IF(O97="zákl. přenesená",K97,0)</f>
        <v>0</v>
      </c>
      <c r="BH97" s="234">
        <f>IF(O97="sníž. přenesená",K97,0)</f>
        <v>0</v>
      </c>
      <c r="BI97" s="234">
        <f>IF(O97="nulová",K97,0)</f>
        <v>0</v>
      </c>
      <c r="BJ97" s="20" t="s">
        <v>25</v>
      </c>
      <c r="BK97" s="234">
        <f>ROUND(P97*H97,2)</f>
        <v>0</v>
      </c>
      <c r="BL97" s="20" t="s">
        <v>135</v>
      </c>
      <c r="BM97" s="20" t="s">
        <v>168</v>
      </c>
    </row>
    <row r="98" s="1" customFormat="1">
      <c r="B98" s="42"/>
      <c r="C98" s="70"/>
      <c r="D98" s="235" t="s">
        <v>137</v>
      </c>
      <c r="E98" s="70"/>
      <c r="F98" s="236" t="s">
        <v>167</v>
      </c>
      <c r="G98" s="70"/>
      <c r="H98" s="70"/>
      <c r="I98" s="189"/>
      <c r="J98" s="189"/>
      <c r="K98" s="70"/>
      <c r="L98" s="70"/>
      <c r="M98" s="68"/>
      <c r="N98" s="237"/>
      <c r="O98" s="43"/>
      <c r="P98" s="43"/>
      <c r="Q98" s="43"/>
      <c r="R98" s="43"/>
      <c r="S98" s="43"/>
      <c r="T98" s="43"/>
      <c r="U98" s="43"/>
      <c r="V98" s="43"/>
      <c r="W98" s="43"/>
      <c r="X98" s="91"/>
      <c r="AT98" s="20" t="s">
        <v>137</v>
      </c>
      <c r="AU98" s="20" t="s">
        <v>85</v>
      </c>
    </row>
    <row r="99" s="1" customFormat="1" ht="16.5" customHeight="1">
      <c r="B99" s="42"/>
      <c r="C99" s="238" t="s">
        <v>169</v>
      </c>
      <c r="D99" s="238" t="s">
        <v>139</v>
      </c>
      <c r="E99" s="239" t="s">
        <v>170</v>
      </c>
      <c r="F99" s="240" t="s">
        <v>171</v>
      </c>
      <c r="G99" s="241" t="s">
        <v>147</v>
      </c>
      <c r="H99" s="242">
        <v>300</v>
      </c>
      <c r="I99" s="243"/>
      <c r="J99" s="244"/>
      <c r="K99" s="245">
        <f>ROUND(P99*H99,2)</f>
        <v>0</v>
      </c>
      <c r="L99" s="240" t="s">
        <v>134</v>
      </c>
      <c r="M99" s="246"/>
      <c r="N99" s="247" t="s">
        <v>23</v>
      </c>
      <c r="O99" s="231" t="s">
        <v>45</v>
      </c>
      <c r="P99" s="153">
        <f>I99+J99</f>
        <v>0</v>
      </c>
      <c r="Q99" s="153">
        <f>ROUND(I99*H99,2)</f>
        <v>0</v>
      </c>
      <c r="R99" s="153">
        <f>ROUND(J99*H99,2)</f>
        <v>0</v>
      </c>
      <c r="S99" s="43"/>
      <c r="T99" s="232">
        <f>S99*H99</f>
        <v>0</v>
      </c>
      <c r="U99" s="232">
        <v>0.00025000000000000001</v>
      </c>
      <c r="V99" s="232">
        <f>U99*H99</f>
        <v>0.074999999999999997</v>
      </c>
      <c r="W99" s="232">
        <v>0</v>
      </c>
      <c r="X99" s="233">
        <f>W99*H99</f>
        <v>0</v>
      </c>
      <c r="AR99" s="20" t="s">
        <v>142</v>
      </c>
      <c r="AT99" s="20" t="s">
        <v>139</v>
      </c>
      <c r="AU99" s="20" t="s">
        <v>85</v>
      </c>
      <c r="AY99" s="20" t="s">
        <v>127</v>
      </c>
      <c r="BE99" s="234">
        <f>IF(O99="základní",K99,0)</f>
        <v>0</v>
      </c>
      <c r="BF99" s="234">
        <f>IF(O99="snížená",K99,0)</f>
        <v>0</v>
      </c>
      <c r="BG99" s="234">
        <f>IF(O99="zákl. přenesená",K99,0)</f>
        <v>0</v>
      </c>
      <c r="BH99" s="234">
        <f>IF(O99="sníž. přenesená",K99,0)</f>
        <v>0</v>
      </c>
      <c r="BI99" s="234">
        <f>IF(O99="nulová",K99,0)</f>
        <v>0</v>
      </c>
      <c r="BJ99" s="20" t="s">
        <v>25</v>
      </c>
      <c r="BK99" s="234">
        <f>ROUND(P99*H99,2)</f>
        <v>0</v>
      </c>
      <c r="BL99" s="20" t="s">
        <v>135</v>
      </c>
      <c r="BM99" s="20" t="s">
        <v>172</v>
      </c>
    </row>
    <row r="100" s="1" customFormat="1">
      <c r="B100" s="42"/>
      <c r="C100" s="70"/>
      <c r="D100" s="235" t="s">
        <v>137</v>
      </c>
      <c r="E100" s="70"/>
      <c r="F100" s="236" t="s">
        <v>171</v>
      </c>
      <c r="G100" s="70"/>
      <c r="H100" s="70"/>
      <c r="I100" s="189"/>
      <c r="J100" s="189"/>
      <c r="K100" s="70"/>
      <c r="L100" s="70"/>
      <c r="M100" s="68"/>
      <c r="N100" s="237"/>
      <c r="O100" s="43"/>
      <c r="P100" s="43"/>
      <c r="Q100" s="43"/>
      <c r="R100" s="43"/>
      <c r="S100" s="43"/>
      <c r="T100" s="43"/>
      <c r="U100" s="43"/>
      <c r="V100" s="43"/>
      <c r="W100" s="43"/>
      <c r="X100" s="91"/>
      <c r="AT100" s="20" t="s">
        <v>137</v>
      </c>
      <c r="AU100" s="20" t="s">
        <v>85</v>
      </c>
    </row>
    <row r="101" s="1" customFormat="1" ht="16.5" customHeight="1">
      <c r="B101" s="42"/>
      <c r="C101" s="223" t="s">
        <v>173</v>
      </c>
      <c r="D101" s="223" t="s">
        <v>130</v>
      </c>
      <c r="E101" s="224" t="s">
        <v>174</v>
      </c>
      <c r="F101" s="225" t="s">
        <v>175</v>
      </c>
      <c r="G101" s="226" t="s">
        <v>147</v>
      </c>
      <c r="H101" s="227">
        <v>900</v>
      </c>
      <c r="I101" s="228"/>
      <c r="J101" s="228"/>
      <c r="K101" s="229">
        <f>ROUND(P101*H101,2)</f>
        <v>0</v>
      </c>
      <c r="L101" s="225" t="s">
        <v>134</v>
      </c>
      <c r="M101" s="68"/>
      <c r="N101" s="230" t="s">
        <v>23</v>
      </c>
      <c r="O101" s="231" t="s">
        <v>45</v>
      </c>
      <c r="P101" s="153">
        <f>I101+J101</f>
        <v>0</v>
      </c>
      <c r="Q101" s="153">
        <f>ROUND(I101*H101,2)</f>
        <v>0</v>
      </c>
      <c r="R101" s="153">
        <f>ROUND(J101*H101,2)</f>
        <v>0</v>
      </c>
      <c r="S101" s="43"/>
      <c r="T101" s="232">
        <f>S101*H101</f>
        <v>0</v>
      </c>
      <c r="U101" s="232">
        <v>0</v>
      </c>
      <c r="V101" s="232">
        <f>U101*H101</f>
        <v>0</v>
      </c>
      <c r="W101" s="232">
        <v>0</v>
      </c>
      <c r="X101" s="233">
        <f>W101*H101</f>
        <v>0</v>
      </c>
      <c r="AR101" s="20" t="s">
        <v>135</v>
      </c>
      <c r="AT101" s="20" t="s">
        <v>130</v>
      </c>
      <c r="AU101" s="20" t="s">
        <v>85</v>
      </c>
      <c r="AY101" s="20" t="s">
        <v>127</v>
      </c>
      <c r="BE101" s="234">
        <f>IF(O101="základní",K101,0)</f>
        <v>0</v>
      </c>
      <c r="BF101" s="234">
        <f>IF(O101="snížená",K101,0)</f>
        <v>0</v>
      </c>
      <c r="BG101" s="234">
        <f>IF(O101="zákl. přenesená",K101,0)</f>
        <v>0</v>
      </c>
      <c r="BH101" s="234">
        <f>IF(O101="sníž. přenesená",K101,0)</f>
        <v>0</v>
      </c>
      <c r="BI101" s="234">
        <f>IF(O101="nulová",K101,0)</f>
        <v>0</v>
      </c>
      <c r="BJ101" s="20" t="s">
        <v>25</v>
      </c>
      <c r="BK101" s="234">
        <f>ROUND(P101*H101,2)</f>
        <v>0</v>
      </c>
      <c r="BL101" s="20" t="s">
        <v>135</v>
      </c>
      <c r="BM101" s="20" t="s">
        <v>176</v>
      </c>
    </row>
    <row r="102" s="1" customFormat="1">
      <c r="B102" s="42"/>
      <c r="C102" s="70"/>
      <c r="D102" s="235" t="s">
        <v>137</v>
      </c>
      <c r="E102" s="70"/>
      <c r="F102" s="236" t="s">
        <v>177</v>
      </c>
      <c r="G102" s="70"/>
      <c r="H102" s="70"/>
      <c r="I102" s="189"/>
      <c r="J102" s="189"/>
      <c r="K102" s="70"/>
      <c r="L102" s="70"/>
      <c r="M102" s="68"/>
      <c r="N102" s="237"/>
      <c r="O102" s="43"/>
      <c r="P102" s="43"/>
      <c r="Q102" s="43"/>
      <c r="R102" s="43"/>
      <c r="S102" s="43"/>
      <c r="T102" s="43"/>
      <c r="U102" s="43"/>
      <c r="V102" s="43"/>
      <c r="W102" s="43"/>
      <c r="X102" s="91"/>
      <c r="AT102" s="20" t="s">
        <v>137</v>
      </c>
      <c r="AU102" s="20" t="s">
        <v>85</v>
      </c>
    </row>
    <row r="103" s="1" customFormat="1" ht="16.5" customHeight="1">
      <c r="B103" s="42"/>
      <c r="C103" s="238" t="s">
        <v>30</v>
      </c>
      <c r="D103" s="238" t="s">
        <v>139</v>
      </c>
      <c r="E103" s="239" t="s">
        <v>178</v>
      </c>
      <c r="F103" s="240" t="s">
        <v>179</v>
      </c>
      <c r="G103" s="241" t="s">
        <v>147</v>
      </c>
      <c r="H103" s="242">
        <v>600</v>
      </c>
      <c r="I103" s="243"/>
      <c r="J103" s="244"/>
      <c r="K103" s="245">
        <f>ROUND(P103*H103,2)</f>
        <v>0</v>
      </c>
      <c r="L103" s="240" t="s">
        <v>134</v>
      </c>
      <c r="M103" s="246"/>
      <c r="N103" s="247" t="s">
        <v>23</v>
      </c>
      <c r="O103" s="231" t="s">
        <v>45</v>
      </c>
      <c r="P103" s="153">
        <f>I103+J103</f>
        <v>0</v>
      </c>
      <c r="Q103" s="153">
        <f>ROUND(I103*H103,2)</f>
        <v>0</v>
      </c>
      <c r="R103" s="153">
        <f>ROUND(J103*H103,2)</f>
        <v>0</v>
      </c>
      <c r="S103" s="43"/>
      <c r="T103" s="232">
        <f>S103*H103</f>
        <v>0</v>
      </c>
      <c r="U103" s="232">
        <v>0.00034000000000000002</v>
      </c>
      <c r="V103" s="232">
        <f>U103*H103</f>
        <v>0.20400000000000002</v>
      </c>
      <c r="W103" s="232">
        <v>0</v>
      </c>
      <c r="X103" s="233">
        <f>W103*H103</f>
        <v>0</v>
      </c>
      <c r="AR103" s="20" t="s">
        <v>142</v>
      </c>
      <c r="AT103" s="20" t="s">
        <v>139</v>
      </c>
      <c r="AU103" s="20" t="s">
        <v>85</v>
      </c>
      <c r="AY103" s="20" t="s">
        <v>127</v>
      </c>
      <c r="BE103" s="234">
        <f>IF(O103="základní",K103,0)</f>
        <v>0</v>
      </c>
      <c r="BF103" s="234">
        <f>IF(O103="snížená",K103,0)</f>
        <v>0</v>
      </c>
      <c r="BG103" s="234">
        <f>IF(O103="zákl. přenesená",K103,0)</f>
        <v>0</v>
      </c>
      <c r="BH103" s="234">
        <f>IF(O103="sníž. přenesená",K103,0)</f>
        <v>0</v>
      </c>
      <c r="BI103" s="234">
        <f>IF(O103="nulová",K103,0)</f>
        <v>0</v>
      </c>
      <c r="BJ103" s="20" t="s">
        <v>25</v>
      </c>
      <c r="BK103" s="234">
        <f>ROUND(P103*H103,2)</f>
        <v>0</v>
      </c>
      <c r="BL103" s="20" t="s">
        <v>135</v>
      </c>
      <c r="BM103" s="20" t="s">
        <v>180</v>
      </c>
    </row>
    <row r="104" s="1" customFormat="1">
      <c r="B104" s="42"/>
      <c r="C104" s="70"/>
      <c r="D104" s="235" t="s">
        <v>137</v>
      </c>
      <c r="E104" s="70"/>
      <c r="F104" s="236" t="s">
        <v>179</v>
      </c>
      <c r="G104" s="70"/>
      <c r="H104" s="70"/>
      <c r="I104" s="189"/>
      <c r="J104" s="189"/>
      <c r="K104" s="70"/>
      <c r="L104" s="70"/>
      <c r="M104" s="68"/>
      <c r="N104" s="237"/>
      <c r="O104" s="43"/>
      <c r="P104" s="43"/>
      <c r="Q104" s="43"/>
      <c r="R104" s="43"/>
      <c r="S104" s="43"/>
      <c r="T104" s="43"/>
      <c r="U104" s="43"/>
      <c r="V104" s="43"/>
      <c r="W104" s="43"/>
      <c r="X104" s="91"/>
      <c r="AT104" s="20" t="s">
        <v>137</v>
      </c>
      <c r="AU104" s="20" t="s">
        <v>85</v>
      </c>
    </row>
    <row r="105" s="1" customFormat="1" ht="16.5" customHeight="1">
      <c r="B105" s="42"/>
      <c r="C105" s="238" t="s">
        <v>181</v>
      </c>
      <c r="D105" s="238" t="s">
        <v>139</v>
      </c>
      <c r="E105" s="239" t="s">
        <v>182</v>
      </c>
      <c r="F105" s="240" t="s">
        <v>183</v>
      </c>
      <c r="G105" s="241" t="s">
        <v>147</v>
      </c>
      <c r="H105" s="242">
        <v>300</v>
      </c>
      <c r="I105" s="243"/>
      <c r="J105" s="244"/>
      <c r="K105" s="245">
        <f>ROUND(P105*H105,2)</f>
        <v>0</v>
      </c>
      <c r="L105" s="240" t="s">
        <v>134</v>
      </c>
      <c r="M105" s="246"/>
      <c r="N105" s="247" t="s">
        <v>23</v>
      </c>
      <c r="O105" s="231" t="s">
        <v>45</v>
      </c>
      <c r="P105" s="153">
        <f>I105+J105</f>
        <v>0</v>
      </c>
      <c r="Q105" s="153">
        <f>ROUND(I105*H105,2)</f>
        <v>0</v>
      </c>
      <c r="R105" s="153">
        <f>ROUND(J105*H105,2)</f>
        <v>0</v>
      </c>
      <c r="S105" s="43"/>
      <c r="T105" s="232">
        <f>S105*H105</f>
        <v>0</v>
      </c>
      <c r="U105" s="232">
        <v>0.00052999999999999998</v>
      </c>
      <c r="V105" s="232">
        <f>U105*H105</f>
        <v>0.159</v>
      </c>
      <c r="W105" s="232">
        <v>0</v>
      </c>
      <c r="X105" s="233">
        <f>W105*H105</f>
        <v>0</v>
      </c>
      <c r="AR105" s="20" t="s">
        <v>142</v>
      </c>
      <c r="AT105" s="20" t="s">
        <v>139</v>
      </c>
      <c r="AU105" s="20" t="s">
        <v>85</v>
      </c>
      <c r="AY105" s="20" t="s">
        <v>127</v>
      </c>
      <c r="BE105" s="234">
        <f>IF(O105="základní",K105,0)</f>
        <v>0</v>
      </c>
      <c r="BF105" s="234">
        <f>IF(O105="snížená",K105,0)</f>
        <v>0</v>
      </c>
      <c r="BG105" s="234">
        <f>IF(O105="zákl. přenesená",K105,0)</f>
        <v>0</v>
      </c>
      <c r="BH105" s="234">
        <f>IF(O105="sníž. přenesená",K105,0)</f>
        <v>0</v>
      </c>
      <c r="BI105" s="234">
        <f>IF(O105="nulová",K105,0)</f>
        <v>0</v>
      </c>
      <c r="BJ105" s="20" t="s">
        <v>25</v>
      </c>
      <c r="BK105" s="234">
        <f>ROUND(P105*H105,2)</f>
        <v>0</v>
      </c>
      <c r="BL105" s="20" t="s">
        <v>135</v>
      </c>
      <c r="BM105" s="20" t="s">
        <v>184</v>
      </c>
    </row>
    <row r="106" s="1" customFormat="1">
      <c r="B106" s="42"/>
      <c r="C106" s="70"/>
      <c r="D106" s="235" t="s">
        <v>137</v>
      </c>
      <c r="E106" s="70"/>
      <c r="F106" s="236" t="s">
        <v>183</v>
      </c>
      <c r="G106" s="70"/>
      <c r="H106" s="70"/>
      <c r="I106" s="189"/>
      <c r="J106" s="189"/>
      <c r="K106" s="70"/>
      <c r="L106" s="70"/>
      <c r="M106" s="68"/>
      <c r="N106" s="237"/>
      <c r="O106" s="43"/>
      <c r="P106" s="43"/>
      <c r="Q106" s="43"/>
      <c r="R106" s="43"/>
      <c r="S106" s="43"/>
      <c r="T106" s="43"/>
      <c r="U106" s="43"/>
      <c r="V106" s="43"/>
      <c r="W106" s="43"/>
      <c r="X106" s="91"/>
      <c r="AT106" s="20" t="s">
        <v>137</v>
      </c>
      <c r="AU106" s="20" t="s">
        <v>85</v>
      </c>
    </row>
    <row r="107" s="1" customFormat="1" ht="16.5" customHeight="1">
      <c r="B107" s="42"/>
      <c r="C107" s="223" t="s">
        <v>185</v>
      </c>
      <c r="D107" s="223" t="s">
        <v>130</v>
      </c>
      <c r="E107" s="224" t="s">
        <v>186</v>
      </c>
      <c r="F107" s="225" t="s">
        <v>187</v>
      </c>
      <c r="G107" s="226" t="s">
        <v>133</v>
      </c>
      <c r="H107" s="227">
        <v>350</v>
      </c>
      <c r="I107" s="228"/>
      <c r="J107" s="228"/>
      <c r="K107" s="229">
        <f>ROUND(P107*H107,2)</f>
        <v>0</v>
      </c>
      <c r="L107" s="225" t="s">
        <v>134</v>
      </c>
      <c r="M107" s="68"/>
      <c r="N107" s="230" t="s">
        <v>23</v>
      </c>
      <c r="O107" s="231" t="s">
        <v>45</v>
      </c>
      <c r="P107" s="153">
        <f>I107+J107</f>
        <v>0</v>
      </c>
      <c r="Q107" s="153">
        <f>ROUND(I107*H107,2)</f>
        <v>0</v>
      </c>
      <c r="R107" s="153">
        <f>ROUND(J107*H107,2)</f>
        <v>0</v>
      </c>
      <c r="S107" s="43"/>
      <c r="T107" s="232">
        <f>S107*H107</f>
        <v>0</v>
      </c>
      <c r="U107" s="232">
        <v>0</v>
      </c>
      <c r="V107" s="232">
        <f>U107*H107</f>
        <v>0</v>
      </c>
      <c r="W107" s="232">
        <v>0</v>
      </c>
      <c r="X107" s="233">
        <f>W107*H107</f>
        <v>0</v>
      </c>
      <c r="AR107" s="20" t="s">
        <v>135</v>
      </c>
      <c r="AT107" s="20" t="s">
        <v>130</v>
      </c>
      <c r="AU107" s="20" t="s">
        <v>85</v>
      </c>
      <c r="AY107" s="20" t="s">
        <v>127</v>
      </c>
      <c r="BE107" s="234">
        <f>IF(O107="základní",K107,0)</f>
        <v>0</v>
      </c>
      <c r="BF107" s="234">
        <f>IF(O107="snížená",K107,0)</f>
        <v>0</v>
      </c>
      <c r="BG107" s="234">
        <f>IF(O107="zákl. přenesená",K107,0)</f>
        <v>0</v>
      </c>
      <c r="BH107" s="234">
        <f>IF(O107="sníž. přenesená",K107,0)</f>
        <v>0</v>
      </c>
      <c r="BI107" s="234">
        <f>IF(O107="nulová",K107,0)</f>
        <v>0</v>
      </c>
      <c r="BJ107" s="20" t="s">
        <v>25</v>
      </c>
      <c r="BK107" s="234">
        <f>ROUND(P107*H107,2)</f>
        <v>0</v>
      </c>
      <c r="BL107" s="20" t="s">
        <v>135</v>
      </c>
      <c r="BM107" s="20" t="s">
        <v>188</v>
      </c>
    </row>
    <row r="108" s="1" customFormat="1">
      <c r="B108" s="42"/>
      <c r="C108" s="70"/>
      <c r="D108" s="235" t="s">
        <v>137</v>
      </c>
      <c r="E108" s="70"/>
      <c r="F108" s="236" t="s">
        <v>189</v>
      </c>
      <c r="G108" s="70"/>
      <c r="H108" s="70"/>
      <c r="I108" s="189"/>
      <c r="J108" s="189"/>
      <c r="K108" s="70"/>
      <c r="L108" s="70"/>
      <c r="M108" s="68"/>
      <c r="N108" s="237"/>
      <c r="O108" s="43"/>
      <c r="P108" s="43"/>
      <c r="Q108" s="43"/>
      <c r="R108" s="43"/>
      <c r="S108" s="43"/>
      <c r="T108" s="43"/>
      <c r="U108" s="43"/>
      <c r="V108" s="43"/>
      <c r="W108" s="43"/>
      <c r="X108" s="91"/>
      <c r="AT108" s="20" t="s">
        <v>137</v>
      </c>
      <c r="AU108" s="20" t="s">
        <v>85</v>
      </c>
    </row>
    <row r="109" s="1" customFormat="1" ht="16.5" customHeight="1">
      <c r="B109" s="42"/>
      <c r="C109" s="223" t="s">
        <v>190</v>
      </c>
      <c r="D109" s="223" t="s">
        <v>130</v>
      </c>
      <c r="E109" s="224" t="s">
        <v>191</v>
      </c>
      <c r="F109" s="225" t="s">
        <v>192</v>
      </c>
      <c r="G109" s="226" t="s">
        <v>133</v>
      </c>
      <c r="H109" s="227">
        <v>50</v>
      </c>
      <c r="I109" s="228"/>
      <c r="J109" s="228"/>
      <c r="K109" s="229">
        <f>ROUND(P109*H109,2)</f>
        <v>0</v>
      </c>
      <c r="L109" s="225" t="s">
        <v>134</v>
      </c>
      <c r="M109" s="68"/>
      <c r="N109" s="230" t="s">
        <v>23</v>
      </c>
      <c r="O109" s="231" t="s">
        <v>45</v>
      </c>
      <c r="P109" s="153">
        <f>I109+J109</f>
        <v>0</v>
      </c>
      <c r="Q109" s="153">
        <f>ROUND(I109*H109,2)</f>
        <v>0</v>
      </c>
      <c r="R109" s="153">
        <f>ROUND(J109*H109,2)</f>
        <v>0</v>
      </c>
      <c r="S109" s="43"/>
      <c r="T109" s="232">
        <f>S109*H109</f>
        <v>0</v>
      </c>
      <c r="U109" s="232">
        <v>0</v>
      </c>
      <c r="V109" s="232">
        <f>U109*H109</f>
        <v>0</v>
      </c>
      <c r="W109" s="232">
        <v>0</v>
      </c>
      <c r="X109" s="233">
        <f>W109*H109</f>
        <v>0</v>
      </c>
      <c r="AR109" s="20" t="s">
        <v>135</v>
      </c>
      <c r="AT109" s="20" t="s">
        <v>130</v>
      </c>
      <c r="AU109" s="20" t="s">
        <v>85</v>
      </c>
      <c r="AY109" s="20" t="s">
        <v>127</v>
      </c>
      <c r="BE109" s="234">
        <f>IF(O109="základní",K109,0)</f>
        <v>0</v>
      </c>
      <c r="BF109" s="234">
        <f>IF(O109="snížená",K109,0)</f>
        <v>0</v>
      </c>
      <c r="BG109" s="234">
        <f>IF(O109="zákl. přenesená",K109,0)</f>
        <v>0</v>
      </c>
      <c r="BH109" s="234">
        <f>IF(O109="sníž. přenesená",K109,0)</f>
        <v>0</v>
      </c>
      <c r="BI109" s="234">
        <f>IF(O109="nulová",K109,0)</f>
        <v>0</v>
      </c>
      <c r="BJ109" s="20" t="s">
        <v>25</v>
      </c>
      <c r="BK109" s="234">
        <f>ROUND(P109*H109,2)</f>
        <v>0</v>
      </c>
      <c r="BL109" s="20" t="s">
        <v>135</v>
      </c>
      <c r="BM109" s="20" t="s">
        <v>193</v>
      </c>
    </row>
    <row r="110" s="1" customFormat="1">
      <c r="B110" s="42"/>
      <c r="C110" s="70"/>
      <c r="D110" s="235" t="s">
        <v>137</v>
      </c>
      <c r="E110" s="70"/>
      <c r="F110" s="236" t="s">
        <v>194</v>
      </c>
      <c r="G110" s="70"/>
      <c r="H110" s="70"/>
      <c r="I110" s="189"/>
      <c r="J110" s="189"/>
      <c r="K110" s="70"/>
      <c r="L110" s="70"/>
      <c r="M110" s="68"/>
      <c r="N110" s="237"/>
      <c r="O110" s="43"/>
      <c r="P110" s="43"/>
      <c r="Q110" s="43"/>
      <c r="R110" s="43"/>
      <c r="S110" s="43"/>
      <c r="T110" s="43"/>
      <c r="U110" s="43"/>
      <c r="V110" s="43"/>
      <c r="W110" s="43"/>
      <c r="X110" s="91"/>
      <c r="AT110" s="20" t="s">
        <v>137</v>
      </c>
      <c r="AU110" s="20" t="s">
        <v>85</v>
      </c>
    </row>
    <row r="111" s="1" customFormat="1" ht="16.5" customHeight="1">
      <c r="B111" s="42"/>
      <c r="C111" s="223" t="s">
        <v>195</v>
      </c>
      <c r="D111" s="223" t="s">
        <v>130</v>
      </c>
      <c r="E111" s="224" t="s">
        <v>196</v>
      </c>
      <c r="F111" s="225" t="s">
        <v>197</v>
      </c>
      <c r="G111" s="226" t="s">
        <v>133</v>
      </c>
      <c r="H111" s="227">
        <v>20</v>
      </c>
      <c r="I111" s="228"/>
      <c r="J111" s="228"/>
      <c r="K111" s="229">
        <f>ROUND(P111*H111,2)</f>
        <v>0</v>
      </c>
      <c r="L111" s="225" t="s">
        <v>134</v>
      </c>
      <c r="M111" s="68"/>
      <c r="N111" s="230" t="s">
        <v>23</v>
      </c>
      <c r="O111" s="231" t="s">
        <v>45</v>
      </c>
      <c r="P111" s="153">
        <f>I111+J111</f>
        <v>0</v>
      </c>
      <c r="Q111" s="153">
        <f>ROUND(I111*H111,2)</f>
        <v>0</v>
      </c>
      <c r="R111" s="153">
        <f>ROUND(J111*H111,2)</f>
        <v>0</v>
      </c>
      <c r="S111" s="43"/>
      <c r="T111" s="232">
        <f>S111*H111</f>
        <v>0</v>
      </c>
      <c r="U111" s="232">
        <v>0</v>
      </c>
      <c r="V111" s="232">
        <f>U111*H111</f>
        <v>0</v>
      </c>
      <c r="W111" s="232">
        <v>0</v>
      </c>
      <c r="X111" s="233">
        <f>W111*H111</f>
        <v>0</v>
      </c>
      <c r="AR111" s="20" t="s">
        <v>135</v>
      </c>
      <c r="AT111" s="20" t="s">
        <v>130</v>
      </c>
      <c r="AU111" s="20" t="s">
        <v>85</v>
      </c>
      <c r="AY111" s="20" t="s">
        <v>127</v>
      </c>
      <c r="BE111" s="234">
        <f>IF(O111="základní",K111,0)</f>
        <v>0</v>
      </c>
      <c r="BF111" s="234">
        <f>IF(O111="snížená",K111,0)</f>
        <v>0</v>
      </c>
      <c r="BG111" s="234">
        <f>IF(O111="zákl. přenesená",K111,0)</f>
        <v>0</v>
      </c>
      <c r="BH111" s="234">
        <f>IF(O111="sníž. přenesená",K111,0)</f>
        <v>0</v>
      </c>
      <c r="BI111" s="234">
        <f>IF(O111="nulová",K111,0)</f>
        <v>0</v>
      </c>
      <c r="BJ111" s="20" t="s">
        <v>25</v>
      </c>
      <c r="BK111" s="234">
        <f>ROUND(P111*H111,2)</f>
        <v>0</v>
      </c>
      <c r="BL111" s="20" t="s">
        <v>135</v>
      </c>
      <c r="BM111" s="20" t="s">
        <v>198</v>
      </c>
    </row>
    <row r="112" s="1" customFormat="1">
      <c r="B112" s="42"/>
      <c r="C112" s="70"/>
      <c r="D112" s="235" t="s">
        <v>137</v>
      </c>
      <c r="E112" s="70"/>
      <c r="F112" s="236" t="s">
        <v>199</v>
      </c>
      <c r="G112" s="70"/>
      <c r="H112" s="70"/>
      <c r="I112" s="189"/>
      <c r="J112" s="189"/>
      <c r="K112" s="70"/>
      <c r="L112" s="70"/>
      <c r="M112" s="68"/>
      <c r="N112" s="237"/>
      <c r="O112" s="43"/>
      <c r="P112" s="43"/>
      <c r="Q112" s="43"/>
      <c r="R112" s="43"/>
      <c r="S112" s="43"/>
      <c r="T112" s="43"/>
      <c r="U112" s="43"/>
      <c r="V112" s="43"/>
      <c r="W112" s="43"/>
      <c r="X112" s="91"/>
      <c r="AT112" s="20" t="s">
        <v>137</v>
      </c>
      <c r="AU112" s="20" t="s">
        <v>85</v>
      </c>
    </row>
    <row r="113" s="1" customFormat="1" ht="25.5" customHeight="1">
      <c r="B113" s="42"/>
      <c r="C113" s="223" t="s">
        <v>11</v>
      </c>
      <c r="D113" s="223" t="s">
        <v>130</v>
      </c>
      <c r="E113" s="224" t="s">
        <v>200</v>
      </c>
      <c r="F113" s="225" t="s">
        <v>201</v>
      </c>
      <c r="G113" s="226" t="s">
        <v>133</v>
      </c>
      <c r="H113" s="227">
        <v>50</v>
      </c>
      <c r="I113" s="228"/>
      <c r="J113" s="228"/>
      <c r="K113" s="229">
        <f>ROUND(P113*H113,2)</f>
        <v>0</v>
      </c>
      <c r="L113" s="225" t="s">
        <v>134</v>
      </c>
      <c r="M113" s="68"/>
      <c r="N113" s="230" t="s">
        <v>23</v>
      </c>
      <c r="O113" s="231" t="s">
        <v>45</v>
      </c>
      <c r="P113" s="153">
        <f>I113+J113</f>
        <v>0</v>
      </c>
      <c r="Q113" s="153">
        <f>ROUND(I113*H113,2)</f>
        <v>0</v>
      </c>
      <c r="R113" s="153">
        <f>ROUND(J113*H113,2)</f>
        <v>0</v>
      </c>
      <c r="S113" s="43"/>
      <c r="T113" s="232">
        <f>S113*H113</f>
        <v>0</v>
      </c>
      <c r="U113" s="232">
        <v>0</v>
      </c>
      <c r="V113" s="232">
        <f>U113*H113</f>
        <v>0</v>
      </c>
      <c r="W113" s="232">
        <v>0</v>
      </c>
      <c r="X113" s="233">
        <f>W113*H113</f>
        <v>0</v>
      </c>
      <c r="AR113" s="20" t="s">
        <v>135</v>
      </c>
      <c r="AT113" s="20" t="s">
        <v>130</v>
      </c>
      <c r="AU113" s="20" t="s">
        <v>85</v>
      </c>
      <c r="AY113" s="20" t="s">
        <v>127</v>
      </c>
      <c r="BE113" s="234">
        <f>IF(O113="základní",K113,0)</f>
        <v>0</v>
      </c>
      <c r="BF113" s="234">
        <f>IF(O113="snížená",K113,0)</f>
        <v>0</v>
      </c>
      <c r="BG113" s="234">
        <f>IF(O113="zákl. přenesená",K113,0)</f>
        <v>0</v>
      </c>
      <c r="BH113" s="234">
        <f>IF(O113="sníž. přenesená",K113,0)</f>
        <v>0</v>
      </c>
      <c r="BI113" s="234">
        <f>IF(O113="nulová",K113,0)</f>
        <v>0</v>
      </c>
      <c r="BJ113" s="20" t="s">
        <v>25</v>
      </c>
      <c r="BK113" s="234">
        <f>ROUND(P113*H113,2)</f>
        <v>0</v>
      </c>
      <c r="BL113" s="20" t="s">
        <v>135</v>
      </c>
      <c r="BM113" s="20" t="s">
        <v>202</v>
      </c>
    </row>
    <row r="114" s="1" customFormat="1">
      <c r="B114" s="42"/>
      <c r="C114" s="70"/>
      <c r="D114" s="235" t="s">
        <v>137</v>
      </c>
      <c r="E114" s="70"/>
      <c r="F114" s="236" t="s">
        <v>203</v>
      </c>
      <c r="G114" s="70"/>
      <c r="H114" s="70"/>
      <c r="I114" s="189"/>
      <c r="J114" s="189"/>
      <c r="K114" s="70"/>
      <c r="L114" s="70"/>
      <c r="M114" s="68"/>
      <c r="N114" s="237"/>
      <c r="O114" s="43"/>
      <c r="P114" s="43"/>
      <c r="Q114" s="43"/>
      <c r="R114" s="43"/>
      <c r="S114" s="43"/>
      <c r="T114" s="43"/>
      <c r="U114" s="43"/>
      <c r="V114" s="43"/>
      <c r="W114" s="43"/>
      <c r="X114" s="91"/>
      <c r="AT114" s="20" t="s">
        <v>137</v>
      </c>
      <c r="AU114" s="20" t="s">
        <v>85</v>
      </c>
    </row>
    <row r="115" s="1" customFormat="1" ht="25.5" customHeight="1">
      <c r="B115" s="42"/>
      <c r="C115" s="223" t="s">
        <v>135</v>
      </c>
      <c r="D115" s="223" t="s">
        <v>130</v>
      </c>
      <c r="E115" s="224" t="s">
        <v>204</v>
      </c>
      <c r="F115" s="225" t="s">
        <v>205</v>
      </c>
      <c r="G115" s="226" t="s">
        <v>133</v>
      </c>
      <c r="H115" s="227">
        <v>20</v>
      </c>
      <c r="I115" s="228"/>
      <c r="J115" s="228"/>
      <c r="K115" s="229">
        <f>ROUND(P115*H115,2)</f>
        <v>0</v>
      </c>
      <c r="L115" s="225" t="s">
        <v>134</v>
      </c>
      <c r="M115" s="68"/>
      <c r="N115" s="230" t="s">
        <v>23</v>
      </c>
      <c r="O115" s="231" t="s">
        <v>45</v>
      </c>
      <c r="P115" s="153">
        <f>I115+J115</f>
        <v>0</v>
      </c>
      <c r="Q115" s="153">
        <f>ROUND(I115*H115,2)</f>
        <v>0</v>
      </c>
      <c r="R115" s="153">
        <f>ROUND(J115*H115,2)</f>
        <v>0</v>
      </c>
      <c r="S115" s="43"/>
      <c r="T115" s="232">
        <f>S115*H115</f>
        <v>0</v>
      </c>
      <c r="U115" s="232">
        <v>0</v>
      </c>
      <c r="V115" s="232">
        <f>U115*H115</f>
        <v>0</v>
      </c>
      <c r="W115" s="232">
        <v>0</v>
      </c>
      <c r="X115" s="233">
        <f>W115*H115</f>
        <v>0</v>
      </c>
      <c r="AR115" s="20" t="s">
        <v>135</v>
      </c>
      <c r="AT115" s="20" t="s">
        <v>130</v>
      </c>
      <c r="AU115" s="20" t="s">
        <v>85</v>
      </c>
      <c r="AY115" s="20" t="s">
        <v>127</v>
      </c>
      <c r="BE115" s="234">
        <f>IF(O115="základní",K115,0)</f>
        <v>0</v>
      </c>
      <c r="BF115" s="234">
        <f>IF(O115="snížená",K115,0)</f>
        <v>0</v>
      </c>
      <c r="BG115" s="234">
        <f>IF(O115="zákl. přenesená",K115,0)</f>
        <v>0</v>
      </c>
      <c r="BH115" s="234">
        <f>IF(O115="sníž. přenesená",K115,0)</f>
        <v>0</v>
      </c>
      <c r="BI115" s="234">
        <f>IF(O115="nulová",K115,0)</f>
        <v>0</v>
      </c>
      <c r="BJ115" s="20" t="s">
        <v>25</v>
      </c>
      <c r="BK115" s="234">
        <f>ROUND(P115*H115,2)</f>
        <v>0</v>
      </c>
      <c r="BL115" s="20" t="s">
        <v>135</v>
      </c>
      <c r="BM115" s="20" t="s">
        <v>206</v>
      </c>
    </row>
    <row r="116" s="1" customFormat="1">
      <c r="B116" s="42"/>
      <c r="C116" s="70"/>
      <c r="D116" s="235" t="s">
        <v>137</v>
      </c>
      <c r="E116" s="70"/>
      <c r="F116" s="236" t="s">
        <v>207</v>
      </c>
      <c r="G116" s="70"/>
      <c r="H116" s="70"/>
      <c r="I116" s="189"/>
      <c r="J116" s="189"/>
      <c r="K116" s="70"/>
      <c r="L116" s="70"/>
      <c r="M116" s="68"/>
      <c r="N116" s="237"/>
      <c r="O116" s="43"/>
      <c r="P116" s="43"/>
      <c r="Q116" s="43"/>
      <c r="R116" s="43"/>
      <c r="S116" s="43"/>
      <c r="T116" s="43"/>
      <c r="U116" s="43"/>
      <c r="V116" s="43"/>
      <c r="W116" s="43"/>
      <c r="X116" s="91"/>
      <c r="AT116" s="20" t="s">
        <v>137</v>
      </c>
      <c r="AU116" s="20" t="s">
        <v>85</v>
      </c>
    </row>
    <row r="117" s="1" customFormat="1" ht="16.5" customHeight="1">
      <c r="B117" s="42"/>
      <c r="C117" s="223" t="s">
        <v>208</v>
      </c>
      <c r="D117" s="223" t="s">
        <v>130</v>
      </c>
      <c r="E117" s="224" t="s">
        <v>209</v>
      </c>
      <c r="F117" s="225" t="s">
        <v>210</v>
      </c>
      <c r="G117" s="226" t="s">
        <v>133</v>
      </c>
      <c r="H117" s="227">
        <v>4</v>
      </c>
      <c r="I117" s="228"/>
      <c r="J117" s="228"/>
      <c r="K117" s="229">
        <f>ROUND(P117*H117,2)</f>
        <v>0</v>
      </c>
      <c r="L117" s="225" t="s">
        <v>134</v>
      </c>
      <c r="M117" s="68"/>
      <c r="N117" s="230" t="s">
        <v>23</v>
      </c>
      <c r="O117" s="231" t="s">
        <v>45</v>
      </c>
      <c r="P117" s="153">
        <f>I117+J117</f>
        <v>0</v>
      </c>
      <c r="Q117" s="153">
        <f>ROUND(I117*H117,2)</f>
        <v>0</v>
      </c>
      <c r="R117" s="153">
        <f>ROUND(J117*H117,2)</f>
        <v>0</v>
      </c>
      <c r="S117" s="43"/>
      <c r="T117" s="232">
        <f>S117*H117</f>
        <v>0</v>
      </c>
      <c r="U117" s="232">
        <v>0</v>
      </c>
      <c r="V117" s="232">
        <f>U117*H117</f>
        <v>0</v>
      </c>
      <c r="W117" s="232">
        <v>0</v>
      </c>
      <c r="X117" s="233">
        <f>W117*H117</f>
        <v>0</v>
      </c>
      <c r="AR117" s="20" t="s">
        <v>135</v>
      </c>
      <c r="AT117" s="20" t="s">
        <v>130</v>
      </c>
      <c r="AU117" s="20" t="s">
        <v>85</v>
      </c>
      <c r="AY117" s="20" t="s">
        <v>127</v>
      </c>
      <c r="BE117" s="234">
        <f>IF(O117="základní",K117,0)</f>
        <v>0</v>
      </c>
      <c r="BF117" s="234">
        <f>IF(O117="snížená",K117,0)</f>
        <v>0</v>
      </c>
      <c r="BG117" s="234">
        <f>IF(O117="zákl. přenesená",K117,0)</f>
        <v>0</v>
      </c>
      <c r="BH117" s="234">
        <f>IF(O117="sníž. přenesená",K117,0)</f>
        <v>0</v>
      </c>
      <c r="BI117" s="234">
        <f>IF(O117="nulová",K117,0)</f>
        <v>0</v>
      </c>
      <c r="BJ117" s="20" t="s">
        <v>25</v>
      </c>
      <c r="BK117" s="234">
        <f>ROUND(P117*H117,2)</f>
        <v>0</v>
      </c>
      <c r="BL117" s="20" t="s">
        <v>135</v>
      </c>
      <c r="BM117" s="20" t="s">
        <v>211</v>
      </c>
    </row>
    <row r="118" s="1" customFormat="1">
      <c r="B118" s="42"/>
      <c r="C118" s="70"/>
      <c r="D118" s="235" t="s">
        <v>137</v>
      </c>
      <c r="E118" s="70"/>
      <c r="F118" s="236" t="s">
        <v>212</v>
      </c>
      <c r="G118" s="70"/>
      <c r="H118" s="70"/>
      <c r="I118" s="189"/>
      <c r="J118" s="189"/>
      <c r="K118" s="70"/>
      <c r="L118" s="70"/>
      <c r="M118" s="68"/>
      <c r="N118" s="237"/>
      <c r="O118" s="43"/>
      <c r="P118" s="43"/>
      <c r="Q118" s="43"/>
      <c r="R118" s="43"/>
      <c r="S118" s="43"/>
      <c r="T118" s="43"/>
      <c r="U118" s="43"/>
      <c r="V118" s="43"/>
      <c r="W118" s="43"/>
      <c r="X118" s="91"/>
      <c r="AT118" s="20" t="s">
        <v>137</v>
      </c>
      <c r="AU118" s="20" t="s">
        <v>85</v>
      </c>
    </row>
    <row r="119" s="1" customFormat="1" ht="25.5" customHeight="1">
      <c r="B119" s="42"/>
      <c r="C119" s="238" t="s">
        <v>213</v>
      </c>
      <c r="D119" s="238" t="s">
        <v>139</v>
      </c>
      <c r="E119" s="239" t="s">
        <v>214</v>
      </c>
      <c r="F119" s="240" t="s">
        <v>215</v>
      </c>
      <c r="G119" s="241" t="s">
        <v>133</v>
      </c>
      <c r="H119" s="242">
        <v>4</v>
      </c>
      <c r="I119" s="243"/>
      <c r="J119" s="244"/>
      <c r="K119" s="245">
        <f>ROUND(P119*H119,2)</f>
        <v>0</v>
      </c>
      <c r="L119" s="240" t="s">
        <v>23</v>
      </c>
      <c r="M119" s="246"/>
      <c r="N119" s="247" t="s">
        <v>23</v>
      </c>
      <c r="O119" s="231" t="s">
        <v>45</v>
      </c>
      <c r="P119" s="153">
        <f>I119+J119</f>
        <v>0</v>
      </c>
      <c r="Q119" s="153">
        <f>ROUND(I119*H119,2)</f>
        <v>0</v>
      </c>
      <c r="R119" s="153">
        <f>ROUND(J119*H119,2)</f>
        <v>0</v>
      </c>
      <c r="S119" s="43"/>
      <c r="T119" s="232">
        <f>S119*H119</f>
        <v>0</v>
      </c>
      <c r="U119" s="232">
        <v>8.0000000000000007E-05</v>
      </c>
      <c r="V119" s="232">
        <f>U119*H119</f>
        <v>0.00032000000000000003</v>
      </c>
      <c r="W119" s="232">
        <v>0</v>
      </c>
      <c r="X119" s="233">
        <f>W119*H119</f>
        <v>0</v>
      </c>
      <c r="AR119" s="20" t="s">
        <v>142</v>
      </c>
      <c r="AT119" s="20" t="s">
        <v>139</v>
      </c>
      <c r="AU119" s="20" t="s">
        <v>85</v>
      </c>
      <c r="AY119" s="20" t="s">
        <v>127</v>
      </c>
      <c r="BE119" s="234">
        <f>IF(O119="základní",K119,0)</f>
        <v>0</v>
      </c>
      <c r="BF119" s="234">
        <f>IF(O119="snížená",K119,0)</f>
        <v>0</v>
      </c>
      <c r="BG119" s="234">
        <f>IF(O119="zákl. přenesená",K119,0)</f>
        <v>0</v>
      </c>
      <c r="BH119" s="234">
        <f>IF(O119="sníž. přenesená",K119,0)</f>
        <v>0</v>
      </c>
      <c r="BI119" s="234">
        <f>IF(O119="nulová",K119,0)</f>
        <v>0</v>
      </c>
      <c r="BJ119" s="20" t="s">
        <v>25</v>
      </c>
      <c r="BK119" s="234">
        <f>ROUND(P119*H119,2)</f>
        <v>0</v>
      </c>
      <c r="BL119" s="20" t="s">
        <v>135</v>
      </c>
      <c r="BM119" s="20" t="s">
        <v>216</v>
      </c>
    </row>
    <row r="120" s="1" customFormat="1" ht="25.5" customHeight="1">
      <c r="B120" s="42"/>
      <c r="C120" s="223" t="s">
        <v>217</v>
      </c>
      <c r="D120" s="223" t="s">
        <v>130</v>
      </c>
      <c r="E120" s="224" t="s">
        <v>218</v>
      </c>
      <c r="F120" s="225" t="s">
        <v>219</v>
      </c>
      <c r="G120" s="226" t="s">
        <v>133</v>
      </c>
      <c r="H120" s="227">
        <v>8</v>
      </c>
      <c r="I120" s="228"/>
      <c r="J120" s="228"/>
      <c r="K120" s="229">
        <f>ROUND(P120*H120,2)</f>
        <v>0</v>
      </c>
      <c r="L120" s="225" t="s">
        <v>134</v>
      </c>
      <c r="M120" s="68"/>
      <c r="N120" s="230" t="s">
        <v>23</v>
      </c>
      <c r="O120" s="231" t="s">
        <v>45</v>
      </c>
      <c r="P120" s="153">
        <f>I120+J120</f>
        <v>0</v>
      </c>
      <c r="Q120" s="153">
        <f>ROUND(I120*H120,2)</f>
        <v>0</v>
      </c>
      <c r="R120" s="153">
        <f>ROUND(J120*H120,2)</f>
        <v>0</v>
      </c>
      <c r="S120" s="43"/>
      <c r="T120" s="232">
        <f>S120*H120</f>
        <v>0</v>
      </c>
      <c r="U120" s="232">
        <v>0</v>
      </c>
      <c r="V120" s="232">
        <f>U120*H120</f>
        <v>0</v>
      </c>
      <c r="W120" s="232">
        <v>0</v>
      </c>
      <c r="X120" s="233">
        <f>W120*H120</f>
        <v>0</v>
      </c>
      <c r="AR120" s="20" t="s">
        <v>135</v>
      </c>
      <c r="AT120" s="20" t="s">
        <v>130</v>
      </c>
      <c r="AU120" s="20" t="s">
        <v>85</v>
      </c>
      <c r="AY120" s="20" t="s">
        <v>127</v>
      </c>
      <c r="BE120" s="234">
        <f>IF(O120="základní",K120,0)</f>
        <v>0</v>
      </c>
      <c r="BF120" s="234">
        <f>IF(O120="snížená",K120,0)</f>
        <v>0</v>
      </c>
      <c r="BG120" s="234">
        <f>IF(O120="zákl. přenesená",K120,0)</f>
        <v>0</v>
      </c>
      <c r="BH120" s="234">
        <f>IF(O120="sníž. přenesená",K120,0)</f>
        <v>0</v>
      </c>
      <c r="BI120" s="234">
        <f>IF(O120="nulová",K120,0)</f>
        <v>0</v>
      </c>
      <c r="BJ120" s="20" t="s">
        <v>25</v>
      </c>
      <c r="BK120" s="234">
        <f>ROUND(P120*H120,2)</f>
        <v>0</v>
      </c>
      <c r="BL120" s="20" t="s">
        <v>135</v>
      </c>
      <c r="BM120" s="20" t="s">
        <v>220</v>
      </c>
    </row>
    <row r="121" s="1" customFormat="1">
      <c r="B121" s="42"/>
      <c r="C121" s="70"/>
      <c r="D121" s="235" t="s">
        <v>137</v>
      </c>
      <c r="E121" s="70"/>
      <c r="F121" s="236" t="s">
        <v>221</v>
      </c>
      <c r="G121" s="70"/>
      <c r="H121" s="70"/>
      <c r="I121" s="189"/>
      <c r="J121" s="189"/>
      <c r="K121" s="70"/>
      <c r="L121" s="70"/>
      <c r="M121" s="68"/>
      <c r="N121" s="237"/>
      <c r="O121" s="43"/>
      <c r="P121" s="43"/>
      <c r="Q121" s="43"/>
      <c r="R121" s="43"/>
      <c r="S121" s="43"/>
      <c r="T121" s="43"/>
      <c r="U121" s="43"/>
      <c r="V121" s="43"/>
      <c r="W121" s="43"/>
      <c r="X121" s="91"/>
      <c r="AT121" s="20" t="s">
        <v>137</v>
      </c>
      <c r="AU121" s="20" t="s">
        <v>85</v>
      </c>
    </row>
    <row r="122" s="1" customFormat="1" ht="16.5" customHeight="1">
      <c r="B122" s="42"/>
      <c r="C122" s="238" t="s">
        <v>222</v>
      </c>
      <c r="D122" s="238" t="s">
        <v>139</v>
      </c>
      <c r="E122" s="239" t="s">
        <v>223</v>
      </c>
      <c r="F122" s="240" t="s">
        <v>224</v>
      </c>
      <c r="G122" s="241" t="s">
        <v>133</v>
      </c>
      <c r="H122" s="242">
        <v>8</v>
      </c>
      <c r="I122" s="243"/>
      <c r="J122" s="244"/>
      <c r="K122" s="245">
        <f>ROUND(P122*H122,2)</f>
        <v>0</v>
      </c>
      <c r="L122" s="240" t="s">
        <v>134</v>
      </c>
      <c r="M122" s="246"/>
      <c r="N122" s="247" t="s">
        <v>23</v>
      </c>
      <c r="O122" s="231" t="s">
        <v>45</v>
      </c>
      <c r="P122" s="153">
        <f>I122+J122</f>
        <v>0</v>
      </c>
      <c r="Q122" s="153">
        <f>ROUND(I122*H122,2)</f>
        <v>0</v>
      </c>
      <c r="R122" s="153">
        <f>ROUND(J122*H122,2)</f>
        <v>0</v>
      </c>
      <c r="S122" s="43"/>
      <c r="T122" s="232">
        <f>S122*H122</f>
        <v>0</v>
      </c>
      <c r="U122" s="232">
        <v>0.00022000000000000001</v>
      </c>
      <c r="V122" s="232">
        <f>U122*H122</f>
        <v>0.0017600000000000001</v>
      </c>
      <c r="W122" s="232">
        <v>0</v>
      </c>
      <c r="X122" s="233">
        <f>W122*H122</f>
        <v>0</v>
      </c>
      <c r="AR122" s="20" t="s">
        <v>142</v>
      </c>
      <c r="AT122" s="20" t="s">
        <v>139</v>
      </c>
      <c r="AU122" s="20" t="s">
        <v>85</v>
      </c>
      <c r="AY122" s="20" t="s">
        <v>127</v>
      </c>
      <c r="BE122" s="234">
        <f>IF(O122="základní",K122,0)</f>
        <v>0</v>
      </c>
      <c r="BF122" s="234">
        <f>IF(O122="snížená",K122,0)</f>
        <v>0</v>
      </c>
      <c r="BG122" s="234">
        <f>IF(O122="zákl. přenesená",K122,0)</f>
        <v>0</v>
      </c>
      <c r="BH122" s="234">
        <f>IF(O122="sníž. přenesená",K122,0)</f>
        <v>0</v>
      </c>
      <c r="BI122" s="234">
        <f>IF(O122="nulová",K122,0)</f>
        <v>0</v>
      </c>
      <c r="BJ122" s="20" t="s">
        <v>25</v>
      </c>
      <c r="BK122" s="234">
        <f>ROUND(P122*H122,2)</f>
        <v>0</v>
      </c>
      <c r="BL122" s="20" t="s">
        <v>135</v>
      </c>
      <c r="BM122" s="20" t="s">
        <v>225</v>
      </c>
    </row>
    <row r="123" s="1" customFormat="1">
      <c r="B123" s="42"/>
      <c r="C123" s="70"/>
      <c r="D123" s="235" t="s">
        <v>137</v>
      </c>
      <c r="E123" s="70"/>
      <c r="F123" s="236" t="s">
        <v>224</v>
      </c>
      <c r="G123" s="70"/>
      <c r="H123" s="70"/>
      <c r="I123" s="189"/>
      <c r="J123" s="189"/>
      <c r="K123" s="70"/>
      <c r="L123" s="70"/>
      <c r="M123" s="68"/>
      <c r="N123" s="237"/>
      <c r="O123" s="43"/>
      <c r="P123" s="43"/>
      <c r="Q123" s="43"/>
      <c r="R123" s="43"/>
      <c r="S123" s="43"/>
      <c r="T123" s="43"/>
      <c r="U123" s="43"/>
      <c r="V123" s="43"/>
      <c r="W123" s="43"/>
      <c r="X123" s="91"/>
      <c r="AT123" s="20" t="s">
        <v>137</v>
      </c>
      <c r="AU123" s="20" t="s">
        <v>85</v>
      </c>
    </row>
    <row r="124" s="1" customFormat="1" ht="16.5" customHeight="1">
      <c r="B124" s="42"/>
      <c r="C124" s="223" t="s">
        <v>10</v>
      </c>
      <c r="D124" s="223" t="s">
        <v>130</v>
      </c>
      <c r="E124" s="224" t="s">
        <v>226</v>
      </c>
      <c r="F124" s="225" t="s">
        <v>227</v>
      </c>
      <c r="G124" s="226" t="s">
        <v>133</v>
      </c>
      <c r="H124" s="227">
        <v>10</v>
      </c>
      <c r="I124" s="228"/>
      <c r="J124" s="228"/>
      <c r="K124" s="229">
        <f>ROUND(P124*H124,2)</f>
        <v>0</v>
      </c>
      <c r="L124" s="225" t="s">
        <v>134</v>
      </c>
      <c r="M124" s="68"/>
      <c r="N124" s="230" t="s">
        <v>23</v>
      </c>
      <c r="O124" s="231" t="s">
        <v>45</v>
      </c>
      <c r="P124" s="153">
        <f>I124+J124</f>
        <v>0</v>
      </c>
      <c r="Q124" s="153">
        <f>ROUND(I124*H124,2)</f>
        <v>0</v>
      </c>
      <c r="R124" s="153">
        <f>ROUND(J124*H124,2)</f>
        <v>0</v>
      </c>
      <c r="S124" s="43"/>
      <c r="T124" s="232">
        <f>S124*H124</f>
        <v>0</v>
      </c>
      <c r="U124" s="232">
        <v>0</v>
      </c>
      <c r="V124" s="232">
        <f>U124*H124</f>
        <v>0</v>
      </c>
      <c r="W124" s="232">
        <v>0</v>
      </c>
      <c r="X124" s="233">
        <f>W124*H124</f>
        <v>0</v>
      </c>
      <c r="AR124" s="20" t="s">
        <v>135</v>
      </c>
      <c r="AT124" s="20" t="s">
        <v>130</v>
      </c>
      <c r="AU124" s="20" t="s">
        <v>85</v>
      </c>
      <c r="AY124" s="20" t="s">
        <v>127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20" t="s">
        <v>25</v>
      </c>
      <c r="BK124" s="234">
        <f>ROUND(P124*H124,2)</f>
        <v>0</v>
      </c>
      <c r="BL124" s="20" t="s">
        <v>135</v>
      </c>
      <c r="BM124" s="20" t="s">
        <v>228</v>
      </c>
    </row>
    <row r="125" s="1" customFormat="1">
      <c r="B125" s="42"/>
      <c r="C125" s="70"/>
      <c r="D125" s="235" t="s">
        <v>137</v>
      </c>
      <c r="E125" s="70"/>
      <c r="F125" s="236" t="s">
        <v>229</v>
      </c>
      <c r="G125" s="70"/>
      <c r="H125" s="70"/>
      <c r="I125" s="189"/>
      <c r="J125" s="189"/>
      <c r="K125" s="70"/>
      <c r="L125" s="70"/>
      <c r="M125" s="68"/>
      <c r="N125" s="237"/>
      <c r="O125" s="43"/>
      <c r="P125" s="43"/>
      <c r="Q125" s="43"/>
      <c r="R125" s="43"/>
      <c r="S125" s="43"/>
      <c r="T125" s="43"/>
      <c r="U125" s="43"/>
      <c r="V125" s="43"/>
      <c r="W125" s="43"/>
      <c r="X125" s="91"/>
      <c r="AT125" s="20" t="s">
        <v>137</v>
      </c>
      <c r="AU125" s="20" t="s">
        <v>85</v>
      </c>
    </row>
    <row r="126" s="1" customFormat="1" ht="25.5" customHeight="1">
      <c r="B126" s="42"/>
      <c r="C126" s="238" t="s">
        <v>230</v>
      </c>
      <c r="D126" s="238" t="s">
        <v>139</v>
      </c>
      <c r="E126" s="239" t="s">
        <v>231</v>
      </c>
      <c r="F126" s="240" t="s">
        <v>232</v>
      </c>
      <c r="G126" s="241" t="s">
        <v>133</v>
      </c>
      <c r="H126" s="242">
        <v>10</v>
      </c>
      <c r="I126" s="243"/>
      <c r="J126" s="244"/>
      <c r="K126" s="245">
        <f>ROUND(P126*H126,2)</f>
        <v>0</v>
      </c>
      <c r="L126" s="240" t="s">
        <v>23</v>
      </c>
      <c r="M126" s="246"/>
      <c r="N126" s="247" t="s">
        <v>23</v>
      </c>
      <c r="O126" s="231" t="s">
        <v>45</v>
      </c>
      <c r="P126" s="153">
        <f>I126+J126</f>
        <v>0</v>
      </c>
      <c r="Q126" s="153">
        <f>ROUND(I126*H126,2)</f>
        <v>0</v>
      </c>
      <c r="R126" s="153">
        <f>ROUND(J126*H126,2)</f>
        <v>0</v>
      </c>
      <c r="S126" s="43"/>
      <c r="T126" s="232">
        <f>S126*H126</f>
        <v>0</v>
      </c>
      <c r="U126" s="232">
        <v>0.00029</v>
      </c>
      <c r="V126" s="232">
        <f>U126*H126</f>
        <v>0.0028999999999999998</v>
      </c>
      <c r="W126" s="232">
        <v>0</v>
      </c>
      <c r="X126" s="233">
        <f>W126*H126</f>
        <v>0</v>
      </c>
      <c r="AR126" s="20" t="s">
        <v>142</v>
      </c>
      <c r="AT126" s="20" t="s">
        <v>139</v>
      </c>
      <c r="AU126" s="20" t="s">
        <v>85</v>
      </c>
      <c r="AY126" s="20" t="s">
        <v>127</v>
      </c>
      <c r="BE126" s="234">
        <f>IF(O126="základní",K126,0)</f>
        <v>0</v>
      </c>
      <c r="BF126" s="234">
        <f>IF(O126="snížená",K126,0)</f>
        <v>0</v>
      </c>
      <c r="BG126" s="234">
        <f>IF(O126="zákl. přenesená",K126,0)</f>
        <v>0</v>
      </c>
      <c r="BH126" s="234">
        <f>IF(O126="sníž. přenesená",K126,0)</f>
        <v>0</v>
      </c>
      <c r="BI126" s="234">
        <f>IF(O126="nulová",K126,0)</f>
        <v>0</v>
      </c>
      <c r="BJ126" s="20" t="s">
        <v>25</v>
      </c>
      <c r="BK126" s="234">
        <f>ROUND(P126*H126,2)</f>
        <v>0</v>
      </c>
      <c r="BL126" s="20" t="s">
        <v>135</v>
      </c>
      <c r="BM126" s="20" t="s">
        <v>233</v>
      </c>
    </row>
    <row r="127" s="1" customFormat="1" ht="16.5" customHeight="1">
      <c r="B127" s="42"/>
      <c r="C127" s="223" t="s">
        <v>234</v>
      </c>
      <c r="D127" s="223" t="s">
        <v>130</v>
      </c>
      <c r="E127" s="224" t="s">
        <v>235</v>
      </c>
      <c r="F127" s="225" t="s">
        <v>236</v>
      </c>
      <c r="G127" s="226" t="s">
        <v>133</v>
      </c>
      <c r="H127" s="227">
        <v>43</v>
      </c>
      <c r="I127" s="228"/>
      <c r="J127" s="228"/>
      <c r="K127" s="229">
        <f>ROUND(P127*H127,2)</f>
        <v>0</v>
      </c>
      <c r="L127" s="225" t="s">
        <v>134</v>
      </c>
      <c r="M127" s="68"/>
      <c r="N127" s="230" t="s">
        <v>23</v>
      </c>
      <c r="O127" s="231" t="s">
        <v>45</v>
      </c>
      <c r="P127" s="153">
        <f>I127+J127</f>
        <v>0</v>
      </c>
      <c r="Q127" s="153">
        <f>ROUND(I127*H127,2)</f>
        <v>0</v>
      </c>
      <c r="R127" s="153">
        <f>ROUND(J127*H127,2)</f>
        <v>0</v>
      </c>
      <c r="S127" s="43"/>
      <c r="T127" s="232">
        <f>S127*H127</f>
        <v>0</v>
      </c>
      <c r="U127" s="232">
        <v>0</v>
      </c>
      <c r="V127" s="232">
        <f>U127*H127</f>
        <v>0</v>
      </c>
      <c r="W127" s="232">
        <v>0</v>
      </c>
      <c r="X127" s="233">
        <f>W127*H127</f>
        <v>0</v>
      </c>
      <c r="AR127" s="20" t="s">
        <v>135</v>
      </c>
      <c r="AT127" s="20" t="s">
        <v>130</v>
      </c>
      <c r="AU127" s="20" t="s">
        <v>85</v>
      </c>
      <c r="AY127" s="20" t="s">
        <v>127</v>
      </c>
      <c r="BE127" s="234">
        <f>IF(O127="základní",K127,0)</f>
        <v>0</v>
      </c>
      <c r="BF127" s="234">
        <f>IF(O127="snížená",K127,0)</f>
        <v>0</v>
      </c>
      <c r="BG127" s="234">
        <f>IF(O127="zákl. přenesená",K127,0)</f>
        <v>0</v>
      </c>
      <c r="BH127" s="234">
        <f>IF(O127="sníž. přenesená",K127,0)</f>
        <v>0</v>
      </c>
      <c r="BI127" s="234">
        <f>IF(O127="nulová",K127,0)</f>
        <v>0</v>
      </c>
      <c r="BJ127" s="20" t="s">
        <v>25</v>
      </c>
      <c r="BK127" s="234">
        <f>ROUND(P127*H127,2)</f>
        <v>0</v>
      </c>
      <c r="BL127" s="20" t="s">
        <v>135</v>
      </c>
      <c r="BM127" s="20" t="s">
        <v>237</v>
      </c>
    </row>
    <row r="128" s="1" customFormat="1">
      <c r="B128" s="42"/>
      <c r="C128" s="70"/>
      <c r="D128" s="235" t="s">
        <v>137</v>
      </c>
      <c r="E128" s="70"/>
      <c r="F128" s="236" t="s">
        <v>238</v>
      </c>
      <c r="G128" s="70"/>
      <c r="H128" s="70"/>
      <c r="I128" s="189"/>
      <c r="J128" s="189"/>
      <c r="K128" s="70"/>
      <c r="L128" s="70"/>
      <c r="M128" s="68"/>
      <c r="N128" s="237"/>
      <c r="O128" s="43"/>
      <c r="P128" s="43"/>
      <c r="Q128" s="43"/>
      <c r="R128" s="43"/>
      <c r="S128" s="43"/>
      <c r="T128" s="43"/>
      <c r="U128" s="43"/>
      <c r="V128" s="43"/>
      <c r="W128" s="43"/>
      <c r="X128" s="91"/>
      <c r="AT128" s="20" t="s">
        <v>137</v>
      </c>
      <c r="AU128" s="20" t="s">
        <v>85</v>
      </c>
    </row>
    <row r="129" s="1" customFormat="1" ht="16.5" customHeight="1">
      <c r="B129" s="42"/>
      <c r="C129" s="238" t="s">
        <v>239</v>
      </c>
      <c r="D129" s="238" t="s">
        <v>139</v>
      </c>
      <c r="E129" s="239" t="s">
        <v>240</v>
      </c>
      <c r="F129" s="240" t="s">
        <v>241</v>
      </c>
      <c r="G129" s="241" t="s">
        <v>242</v>
      </c>
      <c r="H129" s="242">
        <v>37</v>
      </c>
      <c r="I129" s="243"/>
      <c r="J129" s="244"/>
      <c r="K129" s="245">
        <f>ROUND(P129*H129,2)</f>
        <v>0</v>
      </c>
      <c r="L129" s="240" t="s">
        <v>23</v>
      </c>
      <c r="M129" s="246"/>
      <c r="N129" s="247" t="s">
        <v>23</v>
      </c>
      <c r="O129" s="231" t="s">
        <v>45</v>
      </c>
      <c r="P129" s="153">
        <f>I129+J129</f>
        <v>0</v>
      </c>
      <c r="Q129" s="153">
        <f>ROUND(I129*H129,2)</f>
        <v>0</v>
      </c>
      <c r="R129" s="153">
        <f>ROUND(J129*H129,2)</f>
        <v>0</v>
      </c>
      <c r="S129" s="43"/>
      <c r="T129" s="232">
        <f>S129*H129</f>
        <v>0</v>
      </c>
      <c r="U129" s="232">
        <v>0</v>
      </c>
      <c r="V129" s="232">
        <f>U129*H129</f>
        <v>0</v>
      </c>
      <c r="W129" s="232">
        <v>0</v>
      </c>
      <c r="X129" s="233">
        <f>W129*H129</f>
        <v>0</v>
      </c>
      <c r="AR129" s="20" t="s">
        <v>142</v>
      </c>
      <c r="AT129" s="20" t="s">
        <v>139</v>
      </c>
      <c r="AU129" s="20" t="s">
        <v>85</v>
      </c>
      <c r="AY129" s="20" t="s">
        <v>127</v>
      </c>
      <c r="BE129" s="234">
        <f>IF(O129="základní",K129,0)</f>
        <v>0</v>
      </c>
      <c r="BF129" s="234">
        <f>IF(O129="snížená",K129,0)</f>
        <v>0</v>
      </c>
      <c r="BG129" s="234">
        <f>IF(O129="zákl. přenesená",K129,0)</f>
        <v>0</v>
      </c>
      <c r="BH129" s="234">
        <f>IF(O129="sníž. přenesená",K129,0)</f>
        <v>0</v>
      </c>
      <c r="BI129" s="234">
        <f>IF(O129="nulová",K129,0)</f>
        <v>0</v>
      </c>
      <c r="BJ129" s="20" t="s">
        <v>25</v>
      </c>
      <c r="BK129" s="234">
        <f>ROUND(P129*H129,2)</f>
        <v>0</v>
      </c>
      <c r="BL129" s="20" t="s">
        <v>135</v>
      </c>
      <c r="BM129" s="20" t="s">
        <v>243</v>
      </c>
    </row>
    <row r="130" s="1" customFormat="1">
      <c r="B130" s="42"/>
      <c r="C130" s="70"/>
      <c r="D130" s="235" t="s">
        <v>137</v>
      </c>
      <c r="E130" s="70"/>
      <c r="F130" s="236" t="s">
        <v>244</v>
      </c>
      <c r="G130" s="70"/>
      <c r="H130" s="70"/>
      <c r="I130" s="189"/>
      <c r="J130" s="189"/>
      <c r="K130" s="70"/>
      <c r="L130" s="70"/>
      <c r="M130" s="68"/>
      <c r="N130" s="237"/>
      <c r="O130" s="43"/>
      <c r="P130" s="43"/>
      <c r="Q130" s="43"/>
      <c r="R130" s="43"/>
      <c r="S130" s="43"/>
      <c r="T130" s="43"/>
      <c r="U130" s="43"/>
      <c r="V130" s="43"/>
      <c r="W130" s="43"/>
      <c r="X130" s="91"/>
      <c r="AT130" s="20" t="s">
        <v>137</v>
      </c>
      <c r="AU130" s="20" t="s">
        <v>85</v>
      </c>
    </row>
    <row r="131" s="1" customFormat="1" ht="16.5" customHeight="1">
      <c r="B131" s="42"/>
      <c r="C131" s="238" t="s">
        <v>245</v>
      </c>
      <c r="D131" s="238" t="s">
        <v>139</v>
      </c>
      <c r="E131" s="239" t="s">
        <v>246</v>
      </c>
      <c r="F131" s="240" t="s">
        <v>247</v>
      </c>
      <c r="G131" s="241" t="s">
        <v>242</v>
      </c>
      <c r="H131" s="242">
        <v>6</v>
      </c>
      <c r="I131" s="243"/>
      <c r="J131" s="244"/>
      <c r="K131" s="245">
        <f>ROUND(P131*H131,2)</f>
        <v>0</v>
      </c>
      <c r="L131" s="240" t="s">
        <v>23</v>
      </c>
      <c r="M131" s="246"/>
      <c r="N131" s="247" t="s">
        <v>23</v>
      </c>
      <c r="O131" s="231" t="s">
        <v>45</v>
      </c>
      <c r="P131" s="153">
        <f>I131+J131</f>
        <v>0</v>
      </c>
      <c r="Q131" s="153">
        <f>ROUND(I131*H131,2)</f>
        <v>0</v>
      </c>
      <c r="R131" s="153">
        <f>ROUND(J131*H131,2)</f>
        <v>0</v>
      </c>
      <c r="S131" s="43"/>
      <c r="T131" s="232">
        <f>S131*H131</f>
        <v>0</v>
      </c>
      <c r="U131" s="232">
        <v>0</v>
      </c>
      <c r="V131" s="232">
        <f>U131*H131</f>
        <v>0</v>
      </c>
      <c r="W131" s="232">
        <v>0</v>
      </c>
      <c r="X131" s="233">
        <f>W131*H131</f>
        <v>0</v>
      </c>
      <c r="AR131" s="20" t="s">
        <v>142</v>
      </c>
      <c r="AT131" s="20" t="s">
        <v>139</v>
      </c>
      <c r="AU131" s="20" t="s">
        <v>85</v>
      </c>
      <c r="AY131" s="20" t="s">
        <v>127</v>
      </c>
      <c r="BE131" s="234">
        <f>IF(O131="základní",K131,0)</f>
        <v>0</v>
      </c>
      <c r="BF131" s="234">
        <f>IF(O131="snížená",K131,0)</f>
        <v>0</v>
      </c>
      <c r="BG131" s="234">
        <f>IF(O131="zákl. přenesená",K131,0)</f>
        <v>0</v>
      </c>
      <c r="BH131" s="234">
        <f>IF(O131="sníž. přenesená",K131,0)</f>
        <v>0</v>
      </c>
      <c r="BI131" s="234">
        <f>IF(O131="nulová",K131,0)</f>
        <v>0</v>
      </c>
      <c r="BJ131" s="20" t="s">
        <v>25</v>
      </c>
      <c r="BK131" s="234">
        <f>ROUND(P131*H131,2)</f>
        <v>0</v>
      </c>
      <c r="BL131" s="20" t="s">
        <v>135</v>
      </c>
      <c r="BM131" s="20" t="s">
        <v>248</v>
      </c>
    </row>
    <row r="132" s="1" customFormat="1">
      <c r="B132" s="42"/>
      <c r="C132" s="70"/>
      <c r="D132" s="235" t="s">
        <v>137</v>
      </c>
      <c r="E132" s="70"/>
      <c r="F132" s="236" t="s">
        <v>249</v>
      </c>
      <c r="G132" s="70"/>
      <c r="H132" s="70"/>
      <c r="I132" s="189"/>
      <c r="J132" s="189"/>
      <c r="K132" s="70"/>
      <c r="L132" s="70"/>
      <c r="M132" s="68"/>
      <c r="N132" s="237"/>
      <c r="O132" s="43"/>
      <c r="P132" s="43"/>
      <c r="Q132" s="43"/>
      <c r="R132" s="43"/>
      <c r="S132" s="43"/>
      <c r="T132" s="43"/>
      <c r="U132" s="43"/>
      <c r="V132" s="43"/>
      <c r="W132" s="43"/>
      <c r="X132" s="91"/>
      <c r="AT132" s="20" t="s">
        <v>137</v>
      </c>
      <c r="AU132" s="20" t="s">
        <v>85</v>
      </c>
    </row>
    <row r="133" s="1" customFormat="1" ht="16.5" customHeight="1">
      <c r="B133" s="42"/>
      <c r="C133" s="223" t="s">
        <v>250</v>
      </c>
      <c r="D133" s="223" t="s">
        <v>130</v>
      </c>
      <c r="E133" s="224" t="s">
        <v>251</v>
      </c>
      <c r="F133" s="225" t="s">
        <v>252</v>
      </c>
      <c r="G133" s="226" t="s">
        <v>133</v>
      </c>
      <c r="H133" s="227">
        <v>1</v>
      </c>
      <c r="I133" s="228"/>
      <c r="J133" s="228"/>
      <c r="K133" s="229">
        <f>ROUND(P133*H133,2)</f>
        <v>0</v>
      </c>
      <c r="L133" s="225" t="s">
        <v>134</v>
      </c>
      <c r="M133" s="68"/>
      <c r="N133" s="230" t="s">
        <v>23</v>
      </c>
      <c r="O133" s="231" t="s">
        <v>45</v>
      </c>
      <c r="P133" s="153">
        <f>I133+J133</f>
        <v>0</v>
      </c>
      <c r="Q133" s="153">
        <f>ROUND(I133*H133,2)</f>
        <v>0</v>
      </c>
      <c r="R133" s="153">
        <f>ROUND(J133*H133,2)</f>
        <v>0</v>
      </c>
      <c r="S133" s="43"/>
      <c r="T133" s="232">
        <f>S133*H133</f>
        <v>0</v>
      </c>
      <c r="U133" s="232">
        <v>0</v>
      </c>
      <c r="V133" s="232">
        <f>U133*H133</f>
        <v>0</v>
      </c>
      <c r="W133" s="232">
        <v>0</v>
      </c>
      <c r="X133" s="233">
        <f>W133*H133</f>
        <v>0</v>
      </c>
      <c r="AR133" s="20" t="s">
        <v>135</v>
      </c>
      <c r="AT133" s="20" t="s">
        <v>130</v>
      </c>
      <c r="AU133" s="20" t="s">
        <v>85</v>
      </c>
      <c r="AY133" s="20" t="s">
        <v>127</v>
      </c>
      <c r="BE133" s="234">
        <f>IF(O133="základní",K133,0)</f>
        <v>0</v>
      </c>
      <c r="BF133" s="234">
        <f>IF(O133="snížená",K133,0)</f>
        <v>0</v>
      </c>
      <c r="BG133" s="234">
        <f>IF(O133="zákl. přenesená",K133,0)</f>
        <v>0</v>
      </c>
      <c r="BH133" s="234">
        <f>IF(O133="sníž. přenesená",K133,0)</f>
        <v>0</v>
      </c>
      <c r="BI133" s="234">
        <f>IF(O133="nulová",K133,0)</f>
        <v>0</v>
      </c>
      <c r="BJ133" s="20" t="s">
        <v>25</v>
      </c>
      <c r="BK133" s="234">
        <f>ROUND(P133*H133,2)</f>
        <v>0</v>
      </c>
      <c r="BL133" s="20" t="s">
        <v>135</v>
      </c>
      <c r="BM133" s="20" t="s">
        <v>253</v>
      </c>
    </row>
    <row r="134" s="1" customFormat="1">
      <c r="B134" s="42"/>
      <c r="C134" s="70"/>
      <c r="D134" s="235" t="s">
        <v>137</v>
      </c>
      <c r="E134" s="70"/>
      <c r="F134" s="236" t="s">
        <v>254</v>
      </c>
      <c r="G134" s="70"/>
      <c r="H134" s="70"/>
      <c r="I134" s="189"/>
      <c r="J134" s="189"/>
      <c r="K134" s="70"/>
      <c r="L134" s="70"/>
      <c r="M134" s="68"/>
      <c r="N134" s="237"/>
      <c r="O134" s="43"/>
      <c r="P134" s="43"/>
      <c r="Q134" s="43"/>
      <c r="R134" s="43"/>
      <c r="S134" s="43"/>
      <c r="T134" s="43"/>
      <c r="U134" s="43"/>
      <c r="V134" s="43"/>
      <c r="W134" s="43"/>
      <c r="X134" s="91"/>
      <c r="AT134" s="20" t="s">
        <v>137</v>
      </c>
      <c r="AU134" s="20" t="s">
        <v>85</v>
      </c>
    </row>
    <row r="135" s="1" customFormat="1">
      <c r="B135" s="42"/>
      <c r="C135" s="70"/>
      <c r="D135" s="235" t="s">
        <v>255</v>
      </c>
      <c r="E135" s="70"/>
      <c r="F135" s="248" t="s">
        <v>256</v>
      </c>
      <c r="G135" s="70"/>
      <c r="H135" s="70"/>
      <c r="I135" s="189"/>
      <c r="J135" s="189"/>
      <c r="K135" s="70"/>
      <c r="L135" s="70"/>
      <c r="M135" s="68"/>
      <c r="N135" s="237"/>
      <c r="O135" s="43"/>
      <c r="P135" s="43"/>
      <c r="Q135" s="43"/>
      <c r="R135" s="43"/>
      <c r="S135" s="43"/>
      <c r="T135" s="43"/>
      <c r="U135" s="43"/>
      <c r="V135" s="43"/>
      <c r="W135" s="43"/>
      <c r="X135" s="91"/>
      <c r="AT135" s="20" t="s">
        <v>255</v>
      </c>
      <c r="AU135" s="20" t="s">
        <v>85</v>
      </c>
    </row>
    <row r="136" s="1" customFormat="1" ht="16.5" customHeight="1">
      <c r="B136" s="42"/>
      <c r="C136" s="223" t="s">
        <v>257</v>
      </c>
      <c r="D136" s="223" t="s">
        <v>130</v>
      </c>
      <c r="E136" s="224" t="s">
        <v>258</v>
      </c>
      <c r="F136" s="225" t="s">
        <v>259</v>
      </c>
      <c r="G136" s="226" t="s">
        <v>133</v>
      </c>
      <c r="H136" s="227">
        <v>20</v>
      </c>
      <c r="I136" s="228"/>
      <c r="J136" s="228"/>
      <c r="K136" s="229">
        <f>ROUND(P136*H136,2)</f>
        <v>0</v>
      </c>
      <c r="L136" s="225" t="s">
        <v>134</v>
      </c>
      <c r="M136" s="68"/>
      <c r="N136" s="230" t="s">
        <v>23</v>
      </c>
      <c r="O136" s="231" t="s">
        <v>45</v>
      </c>
      <c r="P136" s="153">
        <f>I136+J136</f>
        <v>0</v>
      </c>
      <c r="Q136" s="153">
        <f>ROUND(I136*H136,2)</f>
        <v>0</v>
      </c>
      <c r="R136" s="153">
        <f>ROUND(J136*H136,2)</f>
        <v>0</v>
      </c>
      <c r="S136" s="43"/>
      <c r="T136" s="232">
        <f>S136*H136</f>
        <v>0</v>
      </c>
      <c r="U136" s="232">
        <v>0</v>
      </c>
      <c r="V136" s="232">
        <f>U136*H136</f>
        <v>0</v>
      </c>
      <c r="W136" s="232">
        <v>0</v>
      </c>
      <c r="X136" s="233">
        <f>W136*H136</f>
        <v>0</v>
      </c>
      <c r="AR136" s="20" t="s">
        <v>135</v>
      </c>
      <c r="AT136" s="20" t="s">
        <v>130</v>
      </c>
      <c r="AU136" s="20" t="s">
        <v>85</v>
      </c>
      <c r="AY136" s="20" t="s">
        <v>127</v>
      </c>
      <c r="BE136" s="234">
        <f>IF(O136="základní",K136,0)</f>
        <v>0</v>
      </c>
      <c r="BF136" s="234">
        <f>IF(O136="snížená",K136,0)</f>
        <v>0</v>
      </c>
      <c r="BG136" s="234">
        <f>IF(O136="zákl. přenesená",K136,0)</f>
        <v>0</v>
      </c>
      <c r="BH136" s="234">
        <f>IF(O136="sníž. přenesená",K136,0)</f>
        <v>0</v>
      </c>
      <c r="BI136" s="234">
        <f>IF(O136="nulová",K136,0)</f>
        <v>0</v>
      </c>
      <c r="BJ136" s="20" t="s">
        <v>25</v>
      </c>
      <c r="BK136" s="234">
        <f>ROUND(P136*H136,2)</f>
        <v>0</v>
      </c>
      <c r="BL136" s="20" t="s">
        <v>135</v>
      </c>
      <c r="BM136" s="20" t="s">
        <v>260</v>
      </c>
    </row>
    <row r="137" s="1" customFormat="1">
      <c r="B137" s="42"/>
      <c r="C137" s="70"/>
      <c r="D137" s="235" t="s">
        <v>137</v>
      </c>
      <c r="E137" s="70"/>
      <c r="F137" s="236" t="s">
        <v>261</v>
      </c>
      <c r="G137" s="70"/>
      <c r="H137" s="70"/>
      <c r="I137" s="189"/>
      <c r="J137" s="189"/>
      <c r="K137" s="70"/>
      <c r="L137" s="70"/>
      <c r="M137" s="68"/>
      <c r="N137" s="237"/>
      <c r="O137" s="43"/>
      <c r="P137" s="43"/>
      <c r="Q137" s="43"/>
      <c r="R137" s="43"/>
      <c r="S137" s="43"/>
      <c r="T137" s="43"/>
      <c r="U137" s="43"/>
      <c r="V137" s="43"/>
      <c r="W137" s="43"/>
      <c r="X137" s="91"/>
      <c r="AT137" s="20" t="s">
        <v>137</v>
      </c>
      <c r="AU137" s="20" t="s">
        <v>85</v>
      </c>
    </row>
    <row r="138" s="1" customFormat="1">
      <c r="B138" s="42"/>
      <c r="C138" s="70"/>
      <c r="D138" s="235" t="s">
        <v>262</v>
      </c>
      <c r="E138" s="70"/>
      <c r="F138" s="248" t="s">
        <v>263</v>
      </c>
      <c r="G138" s="70"/>
      <c r="H138" s="70"/>
      <c r="I138" s="189"/>
      <c r="J138" s="189"/>
      <c r="K138" s="70"/>
      <c r="L138" s="70"/>
      <c r="M138" s="68"/>
      <c r="N138" s="237"/>
      <c r="O138" s="43"/>
      <c r="P138" s="43"/>
      <c r="Q138" s="43"/>
      <c r="R138" s="43"/>
      <c r="S138" s="43"/>
      <c r="T138" s="43"/>
      <c r="U138" s="43"/>
      <c r="V138" s="43"/>
      <c r="W138" s="43"/>
      <c r="X138" s="91"/>
      <c r="AT138" s="20" t="s">
        <v>262</v>
      </c>
      <c r="AU138" s="20" t="s">
        <v>85</v>
      </c>
    </row>
    <row r="139" s="1" customFormat="1" ht="16.5" customHeight="1">
      <c r="B139" s="42"/>
      <c r="C139" s="223" t="s">
        <v>264</v>
      </c>
      <c r="D139" s="223" t="s">
        <v>130</v>
      </c>
      <c r="E139" s="224" t="s">
        <v>265</v>
      </c>
      <c r="F139" s="225" t="s">
        <v>266</v>
      </c>
      <c r="G139" s="226" t="s">
        <v>133</v>
      </c>
      <c r="H139" s="227">
        <v>1</v>
      </c>
      <c r="I139" s="228"/>
      <c r="J139" s="228"/>
      <c r="K139" s="229">
        <f>ROUND(P139*H139,2)</f>
        <v>0</v>
      </c>
      <c r="L139" s="225" t="s">
        <v>134</v>
      </c>
      <c r="M139" s="68"/>
      <c r="N139" s="230" t="s">
        <v>23</v>
      </c>
      <c r="O139" s="231" t="s">
        <v>45</v>
      </c>
      <c r="P139" s="153">
        <f>I139+J139</f>
        <v>0</v>
      </c>
      <c r="Q139" s="153">
        <f>ROUND(I139*H139,2)</f>
        <v>0</v>
      </c>
      <c r="R139" s="153">
        <f>ROUND(J139*H139,2)</f>
        <v>0</v>
      </c>
      <c r="S139" s="43"/>
      <c r="T139" s="232">
        <f>S139*H139</f>
        <v>0</v>
      </c>
      <c r="U139" s="232">
        <v>0</v>
      </c>
      <c r="V139" s="232">
        <f>U139*H139</f>
        <v>0</v>
      </c>
      <c r="W139" s="232">
        <v>0</v>
      </c>
      <c r="X139" s="233">
        <f>W139*H139</f>
        <v>0</v>
      </c>
      <c r="AR139" s="20" t="s">
        <v>135</v>
      </c>
      <c r="AT139" s="20" t="s">
        <v>130</v>
      </c>
      <c r="AU139" s="20" t="s">
        <v>85</v>
      </c>
      <c r="AY139" s="20" t="s">
        <v>127</v>
      </c>
      <c r="BE139" s="234">
        <f>IF(O139="základní",K139,0)</f>
        <v>0</v>
      </c>
      <c r="BF139" s="234">
        <f>IF(O139="snížená",K139,0)</f>
        <v>0</v>
      </c>
      <c r="BG139" s="234">
        <f>IF(O139="zákl. přenesená",K139,0)</f>
        <v>0</v>
      </c>
      <c r="BH139" s="234">
        <f>IF(O139="sníž. přenesená",K139,0)</f>
        <v>0</v>
      </c>
      <c r="BI139" s="234">
        <f>IF(O139="nulová",K139,0)</f>
        <v>0</v>
      </c>
      <c r="BJ139" s="20" t="s">
        <v>25</v>
      </c>
      <c r="BK139" s="234">
        <f>ROUND(P139*H139,2)</f>
        <v>0</v>
      </c>
      <c r="BL139" s="20" t="s">
        <v>135</v>
      </c>
      <c r="BM139" s="20" t="s">
        <v>267</v>
      </c>
    </row>
    <row r="140" s="1" customFormat="1">
      <c r="B140" s="42"/>
      <c r="C140" s="70"/>
      <c r="D140" s="235" t="s">
        <v>137</v>
      </c>
      <c r="E140" s="70"/>
      <c r="F140" s="236" t="s">
        <v>268</v>
      </c>
      <c r="G140" s="70"/>
      <c r="H140" s="70"/>
      <c r="I140" s="189"/>
      <c r="J140" s="189"/>
      <c r="K140" s="70"/>
      <c r="L140" s="70"/>
      <c r="M140" s="68"/>
      <c r="N140" s="237"/>
      <c r="O140" s="43"/>
      <c r="P140" s="43"/>
      <c r="Q140" s="43"/>
      <c r="R140" s="43"/>
      <c r="S140" s="43"/>
      <c r="T140" s="43"/>
      <c r="U140" s="43"/>
      <c r="V140" s="43"/>
      <c r="W140" s="43"/>
      <c r="X140" s="91"/>
      <c r="AT140" s="20" t="s">
        <v>137</v>
      </c>
      <c r="AU140" s="20" t="s">
        <v>85</v>
      </c>
    </row>
    <row r="141" s="1" customFormat="1">
      <c r="B141" s="42"/>
      <c r="C141" s="70"/>
      <c r="D141" s="235" t="s">
        <v>262</v>
      </c>
      <c r="E141" s="70"/>
      <c r="F141" s="248" t="s">
        <v>269</v>
      </c>
      <c r="G141" s="70"/>
      <c r="H141" s="70"/>
      <c r="I141" s="189"/>
      <c r="J141" s="189"/>
      <c r="K141" s="70"/>
      <c r="L141" s="70"/>
      <c r="M141" s="68"/>
      <c r="N141" s="237"/>
      <c r="O141" s="43"/>
      <c r="P141" s="43"/>
      <c r="Q141" s="43"/>
      <c r="R141" s="43"/>
      <c r="S141" s="43"/>
      <c r="T141" s="43"/>
      <c r="U141" s="43"/>
      <c r="V141" s="43"/>
      <c r="W141" s="43"/>
      <c r="X141" s="91"/>
      <c r="AT141" s="20" t="s">
        <v>262</v>
      </c>
      <c r="AU141" s="20" t="s">
        <v>85</v>
      </c>
    </row>
    <row r="142" s="1" customFormat="1" ht="16.5" customHeight="1">
      <c r="B142" s="42"/>
      <c r="C142" s="223" t="s">
        <v>270</v>
      </c>
      <c r="D142" s="223" t="s">
        <v>130</v>
      </c>
      <c r="E142" s="224" t="s">
        <v>271</v>
      </c>
      <c r="F142" s="225" t="s">
        <v>272</v>
      </c>
      <c r="G142" s="226" t="s">
        <v>147</v>
      </c>
      <c r="H142" s="227">
        <v>220</v>
      </c>
      <c r="I142" s="228"/>
      <c r="J142" s="228"/>
      <c r="K142" s="229">
        <f>ROUND(P142*H142,2)</f>
        <v>0</v>
      </c>
      <c r="L142" s="225" t="s">
        <v>134</v>
      </c>
      <c r="M142" s="68"/>
      <c r="N142" s="230" t="s">
        <v>23</v>
      </c>
      <c r="O142" s="231" t="s">
        <v>45</v>
      </c>
      <c r="P142" s="153">
        <f>I142+J142</f>
        <v>0</v>
      </c>
      <c r="Q142" s="153">
        <f>ROUND(I142*H142,2)</f>
        <v>0</v>
      </c>
      <c r="R142" s="153">
        <f>ROUND(J142*H142,2)</f>
        <v>0</v>
      </c>
      <c r="S142" s="43"/>
      <c r="T142" s="232">
        <f>S142*H142</f>
        <v>0</v>
      </c>
      <c r="U142" s="232">
        <v>0</v>
      </c>
      <c r="V142" s="232">
        <f>U142*H142</f>
        <v>0</v>
      </c>
      <c r="W142" s="232">
        <v>0</v>
      </c>
      <c r="X142" s="233">
        <f>W142*H142</f>
        <v>0</v>
      </c>
      <c r="AR142" s="20" t="s">
        <v>135</v>
      </c>
      <c r="AT142" s="20" t="s">
        <v>130</v>
      </c>
      <c r="AU142" s="20" t="s">
        <v>85</v>
      </c>
      <c r="AY142" s="20" t="s">
        <v>127</v>
      </c>
      <c r="BE142" s="234">
        <f>IF(O142="základní",K142,0)</f>
        <v>0</v>
      </c>
      <c r="BF142" s="234">
        <f>IF(O142="snížená",K142,0)</f>
        <v>0</v>
      </c>
      <c r="BG142" s="234">
        <f>IF(O142="zákl. přenesená",K142,0)</f>
        <v>0</v>
      </c>
      <c r="BH142" s="234">
        <f>IF(O142="sníž. přenesená",K142,0)</f>
        <v>0</v>
      </c>
      <c r="BI142" s="234">
        <f>IF(O142="nulová",K142,0)</f>
        <v>0</v>
      </c>
      <c r="BJ142" s="20" t="s">
        <v>25</v>
      </c>
      <c r="BK142" s="234">
        <f>ROUND(P142*H142,2)</f>
        <v>0</v>
      </c>
      <c r="BL142" s="20" t="s">
        <v>135</v>
      </c>
      <c r="BM142" s="20" t="s">
        <v>273</v>
      </c>
    </row>
    <row r="143" s="1" customFormat="1">
      <c r="B143" s="42"/>
      <c r="C143" s="70"/>
      <c r="D143" s="235" t="s">
        <v>137</v>
      </c>
      <c r="E143" s="70"/>
      <c r="F143" s="236" t="s">
        <v>274</v>
      </c>
      <c r="G143" s="70"/>
      <c r="H143" s="70"/>
      <c r="I143" s="189"/>
      <c r="J143" s="189"/>
      <c r="K143" s="70"/>
      <c r="L143" s="70"/>
      <c r="M143" s="68"/>
      <c r="N143" s="237"/>
      <c r="O143" s="43"/>
      <c r="P143" s="43"/>
      <c r="Q143" s="43"/>
      <c r="R143" s="43"/>
      <c r="S143" s="43"/>
      <c r="T143" s="43"/>
      <c r="U143" s="43"/>
      <c r="V143" s="43"/>
      <c r="W143" s="43"/>
      <c r="X143" s="91"/>
      <c r="AT143" s="20" t="s">
        <v>137</v>
      </c>
      <c r="AU143" s="20" t="s">
        <v>85</v>
      </c>
    </row>
    <row r="144" s="1" customFormat="1" ht="16.5" customHeight="1">
      <c r="B144" s="42"/>
      <c r="C144" s="238" t="s">
        <v>275</v>
      </c>
      <c r="D144" s="238" t="s">
        <v>139</v>
      </c>
      <c r="E144" s="239" t="s">
        <v>276</v>
      </c>
      <c r="F144" s="240" t="s">
        <v>277</v>
      </c>
      <c r="G144" s="241" t="s">
        <v>133</v>
      </c>
      <c r="H144" s="242">
        <v>220</v>
      </c>
      <c r="I144" s="243"/>
      <c r="J144" s="244"/>
      <c r="K144" s="245">
        <f>ROUND(P144*H144,2)</f>
        <v>0</v>
      </c>
      <c r="L144" s="240" t="s">
        <v>23</v>
      </c>
      <c r="M144" s="246"/>
      <c r="N144" s="247" t="s">
        <v>23</v>
      </c>
      <c r="O144" s="231" t="s">
        <v>45</v>
      </c>
      <c r="P144" s="153">
        <f>I144+J144</f>
        <v>0</v>
      </c>
      <c r="Q144" s="153">
        <f>ROUND(I144*H144,2)</f>
        <v>0</v>
      </c>
      <c r="R144" s="153">
        <f>ROUND(J144*H144,2)</f>
        <v>0</v>
      </c>
      <c r="S144" s="43"/>
      <c r="T144" s="232">
        <f>S144*H144</f>
        <v>0</v>
      </c>
      <c r="U144" s="232">
        <v>0.001</v>
      </c>
      <c r="V144" s="232">
        <f>U144*H144</f>
        <v>0.22</v>
      </c>
      <c r="W144" s="232">
        <v>0</v>
      </c>
      <c r="X144" s="233">
        <f>W144*H144</f>
        <v>0</v>
      </c>
      <c r="AR144" s="20" t="s">
        <v>142</v>
      </c>
      <c r="AT144" s="20" t="s">
        <v>139</v>
      </c>
      <c r="AU144" s="20" t="s">
        <v>85</v>
      </c>
      <c r="AY144" s="20" t="s">
        <v>127</v>
      </c>
      <c r="BE144" s="234">
        <f>IF(O144="základní",K144,0)</f>
        <v>0</v>
      </c>
      <c r="BF144" s="234">
        <f>IF(O144="snížená",K144,0)</f>
        <v>0</v>
      </c>
      <c r="BG144" s="234">
        <f>IF(O144="zákl. přenesená",K144,0)</f>
        <v>0</v>
      </c>
      <c r="BH144" s="234">
        <f>IF(O144="sníž. přenesená",K144,0)</f>
        <v>0</v>
      </c>
      <c r="BI144" s="234">
        <f>IF(O144="nulová",K144,0)</f>
        <v>0</v>
      </c>
      <c r="BJ144" s="20" t="s">
        <v>25</v>
      </c>
      <c r="BK144" s="234">
        <f>ROUND(P144*H144,2)</f>
        <v>0</v>
      </c>
      <c r="BL144" s="20" t="s">
        <v>135</v>
      </c>
      <c r="BM144" s="20" t="s">
        <v>278</v>
      </c>
    </row>
    <row r="145" s="1" customFormat="1" ht="16.5" customHeight="1">
      <c r="B145" s="42"/>
      <c r="C145" s="238" t="s">
        <v>279</v>
      </c>
      <c r="D145" s="238" t="s">
        <v>139</v>
      </c>
      <c r="E145" s="239" t="s">
        <v>280</v>
      </c>
      <c r="F145" s="240" t="s">
        <v>281</v>
      </c>
      <c r="G145" s="241" t="s">
        <v>133</v>
      </c>
      <c r="H145" s="242">
        <v>220</v>
      </c>
      <c r="I145" s="243"/>
      <c r="J145" s="244"/>
      <c r="K145" s="245">
        <f>ROUND(P145*H145,2)</f>
        <v>0</v>
      </c>
      <c r="L145" s="240" t="s">
        <v>23</v>
      </c>
      <c r="M145" s="246"/>
      <c r="N145" s="247" t="s">
        <v>23</v>
      </c>
      <c r="O145" s="231" t="s">
        <v>45</v>
      </c>
      <c r="P145" s="153">
        <f>I145+J145</f>
        <v>0</v>
      </c>
      <c r="Q145" s="153">
        <f>ROUND(I145*H145,2)</f>
        <v>0</v>
      </c>
      <c r="R145" s="153">
        <f>ROUND(J145*H145,2)</f>
        <v>0</v>
      </c>
      <c r="S145" s="43"/>
      <c r="T145" s="232">
        <f>S145*H145</f>
        <v>0</v>
      </c>
      <c r="U145" s="232">
        <v>0.001</v>
      </c>
      <c r="V145" s="232">
        <f>U145*H145</f>
        <v>0.22</v>
      </c>
      <c r="W145" s="232">
        <v>0</v>
      </c>
      <c r="X145" s="233">
        <f>W145*H145</f>
        <v>0</v>
      </c>
      <c r="AR145" s="20" t="s">
        <v>142</v>
      </c>
      <c r="AT145" s="20" t="s">
        <v>139</v>
      </c>
      <c r="AU145" s="20" t="s">
        <v>85</v>
      </c>
      <c r="AY145" s="20" t="s">
        <v>127</v>
      </c>
      <c r="BE145" s="234">
        <f>IF(O145="základní",K145,0)</f>
        <v>0</v>
      </c>
      <c r="BF145" s="234">
        <f>IF(O145="snížená",K145,0)</f>
        <v>0</v>
      </c>
      <c r="BG145" s="234">
        <f>IF(O145="zákl. přenesená",K145,0)</f>
        <v>0</v>
      </c>
      <c r="BH145" s="234">
        <f>IF(O145="sníž. přenesená",K145,0)</f>
        <v>0</v>
      </c>
      <c r="BI145" s="234">
        <f>IF(O145="nulová",K145,0)</f>
        <v>0</v>
      </c>
      <c r="BJ145" s="20" t="s">
        <v>25</v>
      </c>
      <c r="BK145" s="234">
        <f>ROUND(P145*H145,2)</f>
        <v>0</v>
      </c>
      <c r="BL145" s="20" t="s">
        <v>135</v>
      </c>
      <c r="BM145" s="20" t="s">
        <v>282</v>
      </c>
    </row>
    <row r="146" s="1" customFormat="1" ht="16.5" customHeight="1">
      <c r="B146" s="42"/>
      <c r="C146" s="238" t="s">
        <v>142</v>
      </c>
      <c r="D146" s="238" t="s">
        <v>139</v>
      </c>
      <c r="E146" s="239" t="s">
        <v>283</v>
      </c>
      <c r="F146" s="240" t="s">
        <v>284</v>
      </c>
      <c r="G146" s="241" t="s">
        <v>133</v>
      </c>
      <c r="H146" s="242">
        <v>220</v>
      </c>
      <c r="I146" s="243"/>
      <c r="J146" s="244"/>
      <c r="K146" s="245">
        <f>ROUND(P146*H146,2)</f>
        <v>0</v>
      </c>
      <c r="L146" s="240" t="s">
        <v>23</v>
      </c>
      <c r="M146" s="246"/>
      <c r="N146" s="247" t="s">
        <v>23</v>
      </c>
      <c r="O146" s="231" t="s">
        <v>45</v>
      </c>
      <c r="P146" s="153">
        <f>I146+J146</f>
        <v>0</v>
      </c>
      <c r="Q146" s="153">
        <f>ROUND(I146*H146,2)</f>
        <v>0</v>
      </c>
      <c r="R146" s="153">
        <f>ROUND(J146*H146,2)</f>
        <v>0</v>
      </c>
      <c r="S146" s="43"/>
      <c r="T146" s="232">
        <f>S146*H146</f>
        <v>0</v>
      </c>
      <c r="U146" s="232">
        <v>0.001</v>
      </c>
      <c r="V146" s="232">
        <f>U146*H146</f>
        <v>0.22</v>
      </c>
      <c r="W146" s="232">
        <v>0</v>
      </c>
      <c r="X146" s="233">
        <f>W146*H146</f>
        <v>0</v>
      </c>
      <c r="AR146" s="20" t="s">
        <v>142</v>
      </c>
      <c r="AT146" s="20" t="s">
        <v>139</v>
      </c>
      <c r="AU146" s="20" t="s">
        <v>85</v>
      </c>
      <c r="AY146" s="20" t="s">
        <v>127</v>
      </c>
      <c r="BE146" s="234">
        <f>IF(O146="základní",K146,0)</f>
        <v>0</v>
      </c>
      <c r="BF146" s="234">
        <f>IF(O146="snížená",K146,0)</f>
        <v>0</v>
      </c>
      <c r="BG146" s="234">
        <f>IF(O146="zákl. přenesená",K146,0)</f>
        <v>0</v>
      </c>
      <c r="BH146" s="234">
        <f>IF(O146="sníž. přenesená",K146,0)</f>
        <v>0</v>
      </c>
      <c r="BI146" s="234">
        <f>IF(O146="nulová",K146,0)</f>
        <v>0</v>
      </c>
      <c r="BJ146" s="20" t="s">
        <v>25</v>
      </c>
      <c r="BK146" s="234">
        <f>ROUND(P146*H146,2)</f>
        <v>0</v>
      </c>
      <c r="BL146" s="20" t="s">
        <v>135</v>
      </c>
      <c r="BM146" s="20" t="s">
        <v>285</v>
      </c>
    </row>
    <row r="147" s="10" customFormat="1" ht="37.44" customHeight="1">
      <c r="B147" s="206"/>
      <c r="C147" s="207"/>
      <c r="D147" s="208" t="s">
        <v>75</v>
      </c>
      <c r="E147" s="209" t="s">
        <v>139</v>
      </c>
      <c r="F147" s="209" t="s">
        <v>286</v>
      </c>
      <c r="G147" s="207"/>
      <c r="H147" s="207"/>
      <c r="I147" s="210"/>
      <c r="J147" s="210"/>
      <c r="K147" s="211">
        <f>BK147</f>
        <v>0</v>
      </c>
      <c r="L147" s="207"/>
      <c r="M147" s="212"/>
      <c r="N147" s="213"/>
      <c r="O147" s="214"/>
      <c r="P147" s="214"/>
      <c r="Q147" s="215">
        <f>Q148</f>
        <v>0</v>
      </c>
      <c r="R147" s="215">
        <f>R148</f>
        <v>0</v>
      </c>
      <c r="S147" s="214"/>
      <c r="T147" s="216">
        <f>T148</f>
        <v>0</v>
      </c>
      <c r="U147" s="214"/>
      <c r="V147" s="216">
        <f>V148</f>
        <v>0</v>
      </c>
      <c r="W147" s="214"/>
      <c r="X147" s="217">
        <f>X148</f>
        <v>0</v>
      </c>
      <c r="AR147" s="218" t="s">
        <v>144</v>
      </c>
      <c r="AT147" s="219" t="s">
        <v>75</v>
      </c>
      <c r="AU147" s="219" t="s">
        <v>76</v>
      </c>
      <c r="AY147" s="218" t="s">
        <v>127</v>
      </c>
      <c r="BK147" s="220">
        <f>BK148</f>
        <v>0</v>
      </c>
    </row>
    <row r="148" s="10" customFormat="1" ht="19.92" customHeight="1">
      <c r="B148" s="206"/>
      <c r="C148" s="207"/>
      <c r="D148" s="208" t="s">
        <v>75</v>
      </c>
      <c r="E148" s="221" t="s">
        <v>287</v>
      </c>
      <c r="F148" s="221" t="s">
        <v>288</v>
      </c>
      <c r="G148" s="207"/>
      <c r="H148" s="207"/>
      <c r="I148" s="210"/>
      <c r="J148" s="210"/>
      <c r="K148" s="222">
        <f>BK148</f>
        <v>0</v>
      </c>
      <c r="L148" s="207"/>
      <c r="M148" s="212"/>
      <c r="N148" s="213"/>
      <c r="O148" s="214"/>
      <c r="P148" s="214"/>
      <c r="Q148" s="215">
        <f>SUM(Q149:Q150)</f>
        <v>0</v>
      </c>
      <c r="R148" s="215">
        <f>SUM(R149:R150)</f>
        <v>0</v>
      </c>
      <c r="S148" s="214"/>
      <c r="T148" s="216">
        <f>SUM(T149:T150)</f>
        <v>0</v>
      </c>
      <c r="U148" s="214"/>
      <c r="V148" s="216">
        <f>SUM(V149:V150)</f>
        <v>0</v>
      </c>
      <c r="W148" s="214"/>
      <c r="X148" s="217">
        <f>SUM(X149:X150)</f>
        <v>0</v>
      </c>
      <c r="AR148" s="218" t="s">
        <v>144</v>
      </c>
      <c r="AT148" s="219" t="s">
        <v>75</v>
      </c>
      <c r="AU148" s="219" t="s">
        <v>25</v>
      </c>
      <c r="AY148" s="218" t="s">
        <v>127</v>
      </c>
      <c r="BK148" s="220">
        <f>SUM(BK149:BK150)</f>
        <v>0</v>
      </c>
    </row>
    <row r="149" s="1" customFormat="1" ht="16.5" customHeight="1">
      <c r="B149" s="42"/>
      <c r="C149" s="223" t="s">
        <v>289</v>
      </c>
      <c r="D149" s="223" t="s">
        <v>130</v>
      </c>
      <c r="E149" s="224" t="s">
        <v>290</v>
      </c>
      <c r="F149" s="225" t="s">
        <v>291</v>
      </c>
      <c r="G149" s="226" t="s">
        <v>133</v>
      </c>
      <c r="H149" s="227">
        <v>14</v>
      </c>
      <c r="I149" s="228"/>
      <c r="J149" s="228"/>
      <c r="K149" s="229">
        <f>ROUND(P149*H149,2)</f>
        <v>0</v>
      </c>
      <c r="L149" s="225" t="s">
        <v>292</v>
      </c>
      <c r="M149" s="68"/>
      <c r="N149" s="230" t="s">
        <v>23</v>
      </c>
      <c r="O149" s="231" t="s">
        <v>45</v>
      </c>
      <c r="P149" s="153">
        <f>I149+J149</f>
        <v>0</v>
      </c>
      <c r="Q149" s="153">
        <f>ROUND(I149*H149,2)</f>
        <v>0</v>
      </c>
      <c r="R149" s="153">
        <f>ROUND(J149*H149,2)</f>
        <v>0</v>
      </c>
      <c r="S149" s="43"/>
      <c r="T149" s="232">
        <f>S149*H149</f>
        <v>0</v>
      </c>
      <c r="U149" s="232">
        <v>0</v>
      </c>
      <c r="V149" s="232">
        <f>U149*H149</f>
        <v>0</v>
      </c>
      <c r="W149" s="232">
        <v>0</v>
      </c>
      <c r="X149" s="233">
        <f>W149*H149</f>
        <v>0</v>
      </c>
      <c r="AR149" s="20" t="s">
        <v>293</v>
      </c>
      <c r="AT149" s="20" t="s">
        <v>130</v>
      </c>
      <c r="AU149" s="20" t="s">
        <v>85</v>
      </c>
      <c r="AY149" s="20" t="s">
        <v>127</v>
      </c>
      <c r="BE149" s="234">
        <f>IF(O149="základní",K149,0)</f>
        <v>0</v>
      </c>
      <c r="BF149" s="234">
        <f>IF(O149="snížená",K149,0)</f>
        <v>0</v>
      </c>
      <c r="BG149" s="234">
        <f>IF(O149="zákl. přenesená",K149,0)</f>
        <v>0</v>
      </c>
      <c r="BH149" s="234">
        <f>IF(O149="sníž. přenesená",K149,0)</f>
        <v>0</v>
      </c>
      <c r="BI149" s="234">
        <f>IF(O149="nulová",K149,0)</f>
        <v>0</v>
      </c>
      <c r="BJ149" s="20" t="s">
        <v>25</v>
      </c>
      <c r="BK149" s="234">
        <f>ROUND(P149*H149,2)</f>
        <v>0</v>
      </c>
      <c r="BL149" s="20" t="s">
        <v>293</v>
      </c>
      <c r="BM149" s="20" t="s">
        <v>294</v>
      </c>
    </row>
    <row r="150" s="1" customFormat="1">
      <c r="B150" s="42"/>
      <c r="C150" s="70"/>
      <c r="D150" s="235" t="s">
        <v>137</v>
      </c>
      <c r="E150" s="70"/>
      <c r="F150" s="236" t="s">
        <v>295</v>
      </c>
      <c r="G150" s="70"/>
      <c r="H150" s="70"/>
      <c r="I150" s="189"/>
      <c r="J150" s="189"/>
      <c r="K150" s="70"/>
      <c r="L150" s="70"/>
      <c r="M150" s="68"/>
      <c r="N150" s="249"/>
      <c r="O150" s="250"/>
      <c r="P150" s="250"/>
      <c r="Q150" s="250"/>
      <c r="R150" s="250"/>
      <c r="S150" s="250"/>
      <c r="T150" s="250"/>
      <c r="U150" s="250"/>
      <c r="V150" s="250"/>
      <c r="W150" s="250"/>
      <c r="X150" s="251"/>
      <c r="AT150" s="20" t="s">
        <v>137</v>
      </c>
      <c r="AU150" s="20" t="s">
        <v>85</v>
      </c>
    </row>
    <row r="151" s="1" customFormat="1" ht="6.96" customHeight="1">
      <c r="B151" s="63"/>
      <c r="C151" s="64"/>
      <c r="D151" s="64"/>
      <c r="E151" s="64"/>
      <c r="F151" s="64"/>
      <c r="G151" s="64"/>
      <c r="H151" s="64"/>
      <c r="I151" s="162"/>
      <c r="J151" s="162"/>
      <c r="K151" s="64"/>
      <c r="L151" s="64"/>
      <c r="M151" s="68"/>
    </row>
  </sheetData>
  <sheetProtection sheet="1" autoFilter="0" formatColumns="0" formatRows="0" objects="1" scenarios="1" spinCount="100000" saltValue="dAbL3ZK6aeaGpXrMGnlnuPbFwY7OYvDjZ/03qgipmUzEoE5EK2Mfd+1c7yiezibwUK9FH18MsKjwqpSX6VIlLA==" hashValue="M7lNHSgv0+4kLMqu+YrLCv/TFBbkJ/TXINg3unA7kCIw8E1+SfyX8xing/MENXvH/glPZ3YWCRlwNNtXJQSuVQ==" algorithmName="SHA-512" password="CC35"/>
  <autoFilter ref="C81:L150"/>
  <mergeCells count="10">
    <mergeCell ref="E7:H7"/>
    <mergeCell ref="E9:H9"/>
    <mergeCell ref="E24:H24"/>
    <mergeCell ref="E47:H47"/>
    <mergeCell ref="E49:H49"/>
    <mergeCell ref="J53:J54"/>
    <mergeCell ref="E72:H72"/>
    <mergeCell ref="E74:H74"/>
    <mergeCell ref="G1:H1"/>
    <mergeCell ref="M2:Z2"/>
  </mergeCells>
  <hyperlinks>
    <hyperlink ref="F1:G1" location="C2" display="1) Krycí list soupisu"/>
    <hyperlink ref="G1:H1" location="C56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2" customWidth="1"/>
    <col min="2" max="2" width="1.664063" style="252" customWidth="1"/>
    <col min="3" max="4" width="5" style="252" customWidth="1"/>
    <col min="5" max="5" width="11.67" style="252" customWidth="1"/>
    <col min="6" max="6" width="9.17" style="252" customWidth="1"/>
    <col min="7" max="7" width="5" style="252" customWidth="1"/>
    <col min="8" max="8" width="77.83" style="252" customWidth="1"/>
    <col min="9" max="10" width="20" style="252" customWidth="1"/>
    <col min="11" max="11" width="1.664063" style="252" customWidth="1"/>
  </cols>
  <sheetData>
    <row r="1" ht="37.5" customHeight="1"/>
    <row r="2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1" customFormat="1" ht="45" customHeight="1">
      <c r="B3" s="256"/>
      <c r="C3" s="257" t="s">
        <v>296</v>
      </c>
      <c r="D3" s="257"/>
      <c r="E3" s="257"/>
      <c r="F3" s="257"/>
      <c r="G3" s="257"/>
      <c r="H3" s="257"/>
      <c r="I3" s="257"/>
      <c r="J3" s="257"/>
      <c r="K3" s="258"/>
    </row>
    <row r="4" ht="25.5" customHeight="1">
      <c r="B4" s="259"/>
      <c r="C4" s="260" t="s">
        <v>297</v>
      </c>
      <c r="D4" s="260"/>
      <c r="E4" s="260"/>
      <c r="F4" s="260"/>
      <c r="G4" s="260"/>
      <c r="H4" s="260"/>
      <c r="I4" s="260"/>
      <c r="J4" s="260"/>
      <c r="K4" s="261"/>
    </row>
    <row r="5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ht="15" customHeight="1">
      <c r="B6" s="259"/>
      <c r="C6" s="263" t="s">
        <v>298</v>
      </c>
      <c r="D6" s="263"/>
      <c r="E6" s="263"/>
      <c r="F6" s="263"/>
      <c r="G6" s="263"/>
      <c r="H6" s="263"/>
      <c r="I6" s="263"/>
      <c r="J6" s="263"/>
      <c r="K6" s="261"/>
    </row>
    <row r="7" ht="15" customHeight="1">
      <c r="B7" s="264"/>
      <c r="C7" s="263" t="s">
        <v>299</v>
      </c>
      <c r="D7" s="263"/>
      <c r="E7" s="263"/>
      <c r="F7" s="263"/>
      <c r="G7" s="263"/>
      <c r="H7" s="263"/>
      <c r="I7" s="263"/>
      <c r="J7" s="263"/>
      <c r="K7" s="261"/>
    </row>
    <row r="8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ht="15" customHeight="1">
      <c r="B9" s="264"/>
      <c r="C9" s="263" t="s">
        <v>300</v>
      </c>
      <c r="D9" s="263"/>
      <c r="E9" s="263"/>
      <c r="F9" s="263"/>
      <c r="G9" s="263"/>
      <c r="H9" s="263"/>
      <c r="I9" s="263"/>
      <c r="J9" s="263"/>
      <c r="K9" s="261"/>
    </row>
    <row r="10" ht="15" customHeight="1">
      <c r="B10" s="264"/>
      <c r="C10" s="263"/>
      <c r="D10" s="263" t="s">
        <v>301</v>
      </c>
      <c r="E10" s="263"/>
      <c r="F10" s="263"/>
      <c r="G10" s="263"/>
      <c r="H10" s="263"/>
      <c r="I10" s="263"/>
      <c r="J10" s="263"/>
      <c r="K10" s="261"/>
    </row>
    <row r="11" ht="15" customHeight="1">
      <c r="B11" s="264"/>
      <c r="C11" s="265"/>
      <c r="D11" s="263" t="s">
        <v>302</v>
      </c>
      <c r="E11" s="263"/>
      <c r="F11" s="263"/>
      <c r="G11" s="263"/>
      <c r="H11" s="263"/>
      <c r="I11" s="263"/>
      <c r="J11" s="263"/>
      <c r="K11" s="261"/>
    </row>
    <row r="12" ht="12.75" customHeight="1">
      <c r="B12" s="264"/>
      <c r="C12" s="265"/>
      <c r="D12" s="265"/>
      <c r="E12" s="265"/>
      <c r="F12" s="265"/>
      <c r="G12" s="265"/>
      <c r="H12" s="265"/>
      <c r="I12" s="265"/>
      <c r="J12" s="265"/>
      <c r="K12" s="261"/>
    </row>
    <row r="13" ht="15" customHeight="1">
      <c r="B13" s="264"/>
      <c r="C13" s="265"/>
      <c r="D13" s="263" t="s">
        <v>303</v>
      </c>
      <c r="E13" s="263"/>
      <c r="F13" s="263"/>
      <c r="G13" s="263"/>
      <c r="H13" s="263"/>
      <c r="I13" s="263"/>
      <c r="J13" s="263"/>
      <c r="K13" s="261"/>
    </row>
    <row r="14" ht="15" customHeight="1">
      <c r="B14" s="264"/>
      <c r="C14" s="265"/>
      <c r="D14" s="263" t="s">
        <v>304</v>
      </c>
      <c r="E14" s="263"/>
      <c r="F14" s="263"/>
      <c r="G14" s="263"/>
      <c r="H14" s="263"/>
      <c r="I14" s="263"/>
      <c r="J14" s="263"/>
      <c r="K14" s="261"/>
    </row>
    <row r="15" ht="15" customHeight="1">
      <c r="B15" s="264"/>
      <c r="C15" s="265"/>
      <c r="D15" s="263" t="s">
        <v>305</v>
      </c>
      <c r="E15" s="263"/>
      <c r="F15" s="263"/>
      <c r="G15" s="263"/>
      <c r="H15" s="263"/>
      <c r="I15" s="263"/>
      <c r="J15" s="263"/>
      <c r="K15" s="261"/>
    </row>
    <row r="16" ht="15" customHeight="1">
      <c r="B16" s="264"/>
      <c r="C16" s="265"/>
      <c r="D16" s="265"/>
      <c r="E16" s="266" t="s">
        <v>83</v>
      </c>
      <c r="F16" s="263" t="s">
        <v>306</v>
      </c>
      <c r="G16" s="263"/>
      <c r="H16" s="263"/>
      <c r="I16" s="263"/>
      <c r="J16" s="263"/>
      <c r="K16" s="261"/>
    </row>
    <row r="17" ht="15" customHeight="1">
      <c r="B17" s="264"/>
      <c r="C17" s="265"/>
      <c r="D17" s="265"/>
      <c r="E17" s="266" t="s">
        <v>307</v>
      </c>
      <c r="F17" s="263" t="s">
        <v>308</v>
      </c>
      <c r="G17" s="263"/>
      <c r="H17" s="263"/>
      <c r="I17" s="263"/>
      <c r="J17" s="263"/>
      <c r="K17" s="261"/>
    </row>
    <row r="18" ht="15" customHeight="1">
      <c r="B18" s="264"/>
      <c r="C18" s="265"/>
      <c r="D18" s="265"/>
      <c r="E18" s="266" t="s">
        <v>309</v>
      </c>
      <c r="F18" s="263" t="s">
        <v>310</v>
      </c>
      <c r="G18" s="263"/>
      <c r="H18" s="263"/>
      <c r="I18" s="263"/>
      <c r="J18" s="263"/>
      <c r="K18" s="261"/>
    </row>
    <row r="19" ht="15" customHeight="1">
      <c r="B19" s="264"/>
      <c r="C19" s="265"/>
      <c r="D19" s="265"/>
      <c r="E19" s="266" t="s">
        <v>311</v>
      </c>
      <c r="F19" s="263" t="s">
        <v>312</v>
      </c>
      <c r="G19" s="263"/>
      <c r="H19" s="263"/>
      <c r="I19" s="263"/>
      <c r="J19" s="263"/>
      <c r="K19" s="261"/>
    </row>
    <row r="20" ht="15" customHeight="1">
      <c r="B20" s="264"/>
      <c r="C20" s="265"/>
      <c r="D20" s="265"/>
      <c r="E20" s="266" t="s">
        <v>313</v>
      </c>
      <c r="F20" s="263" t="s">
        <v>314</v>
      </c>
      <c r="G20" s="263"/>
      <c r="H20" s="263"/>
      <c r="I20" s="263"/>
      <c r="J20" s="263"/>
      <c r="K20" s="261"/>
    </row>
    <row r="21" ht="15" customHeight="1">
      <c r="B21" s="264"/>
      <c r="C21" s="265"/>
      <c r="D21" s="265"/>
      <c r="E21" s="266" t="s">
        <v>315</v>
      </c>
      <c r="F21" s="263" t="s">
        <v>316</v>
      </c>
      <c r="G21" s="263"/>
      <c r="H21" s="263"/>
      <c r="I21" s="263"/>
      <c r="J21" s="263"/>
      <c r="K21" s="261"/>
    </row>
    <row r="22" ht="12.75" customHeight="1">
      <c r="B22" s="264"/>
      <c r="C22" s="265"/>
      <c r="D22" s="265"/>
      <c r="E22" s="265"/>
      <c r="F22" s="265"/>
      <c r="G22" s="265"/>
      <c r="H22" s="265"/>
      <c r="I22" s="265"/>
      <c r="J22" s="265"/>
      <c r="K22" s="261"/>
    </row>
    <row r="23" ht="15" customHeight="1">
      <c r="B23" s="264"/>
      <c r="C23" s="263" t="s">
        <v>317</v>
      </c>
      <c r="D23" s="263"/>
      <c r="E23" s="263"/>
      <c r="F23" s="263"/>
      <c r="G23" s="263"/>
      <c r="H23" s="263"/>
      <c r="I23" s="263"/>
      <c r="J23" s="263"/>
      <c r="K23" s="261"/>
    </row>
    <row r="24" ht="15" customHeight="1">
      <c r="B24" s="264"/>
      <c r="C24" s="263" t="s">
        <v>318</v>
      </c>
      <c r="D24" s="263"/>
      <c r="E24" s="263"/>
      <c r="F24" s="263"/>
      <c r="G24" s="263"/>
      <c r="H24" s="263"/>
      <c r="I24" s="263"/>
      <c r="J24" s="263"/>
      <c r="K24" s="261"/>
    </row>
    <row r="25" ht="15" customHeight="1">
      <c r="B25" s="264"/>
      <c r="C25" s="263"/>
      <c r="D25" s="263" t="s">
        <v>319</v>
      </c>
      <c r="E25" s="263"/>
      <c r="F25" s="263"/>
      <c r="G25" s="263"/>
      <c r="H25" s="263"/>
      <c r="I25" s="263"/>
      <c r="J25" s="263"/>
      <c r="K25" s="261"/>
    </row>
    <row r="26" ht="15" customHeight="1">
      <c r="B26" s="264"/>
      <c r="C26" s="265"/>
      <c r="D26" s="263" t="s">
        <v>320</v>
      </c>
      <c r="E26" s="263"/>
      <c r="F26" s="263"/>
      <c r="G26" s="263"/>
      <c r="H26" s="263"/>
      <c r="I26" s="263"/>
      <c r="J26" s="263"/>
      <c r="K26" s="261"/>
    </row>
    <row r="27" ht="12.75" customHeight="1">
      <c r="B27" s="264"/>
      <c r="C27" s="265"/>
      <c r="D27" s="265"/>
      <c r="E27" s="265"/>
      <c r="F27" s="265"/>
      <c r="G27" s="265"/>
      <c r="H27" s="265"/>
      <c r="I27" s="265"/>
      <c r="J27" s="265"/>
      <c r="K27" s="261"/>
    </row>
    <row r="28" ht="15" customHeight="1">
      <c r="B28" s="264"/>
      <c r="C28" s="265"/>
      <c r="D28" s="263" t="s">
        <v>321</v>
      </c>
      <c r="E28" s="263"/>
      <c r="F28" s="263"/>
      <c r="G28" s="263"/>
      <c r="H28" s="263"/>
      <c r="I28" s="263"/>
      <c r="J28" s="263"/>
      <c r="K28" s="261"/>
    </row>
    <row r="29" ht="15" customHeight="1">
      <c r="B29" s="264"/>
      <c r="C29" s="265"/>
      <c r="D29" s="263" t="s">
        <v>322</v>
      </c>
      <c r="E29" s="263"/>
      <c r="F29" s="263"/>
      <c r="G29" s="263"/>
      <c r="H29" s="263"/>
      <c r="I29" s="263"/>
      <c r="J29" s="263"/>
      <c r="K29" s="261"/>
    </row>
    <row r="30" ht="12.75" customHeight="1">
      <c r="B30" s="264"/>
      <c r="C30" s="265"/>
      <c r="D30" s="265"/>
      <c r="E30" s="265"/>
      <c r="F30" s="265"/>
      <c r="G30" s="265"/>
      <c r="H30" s="265"/>
      <c r="I30" s="265"/>
      <c r="J30" s="265"/>
      <c r="K30" s="261"/>
    </row>
    <row r="31" ht="15" customHeight="1">
      <c r="B31" s="264"/>
      <c r="C31" s="265"/>
      <c r="D31" s="263" t="s">
        <v>323</v>
      </c>
      <c r="E31" s="263"/>
      <c r="F31" s="263"/>
      <c r="G31" s="263"/>
      <c r="H31" s="263"/>
      <c r="I31" s="263"/>
      <c r="J31" s="263"/>
      <c r="K31" s="261"/>
    </row>
    <row r="32" ht="15" customHeight="1">
      <c r="B32" s="264"/>
      <c r="C32" s="265"/>
      <c r="D32" s="263" t="s">
        <v>324</v>
      </c>
      <c r="E32" s="263"/>
      <c r="F32" s="263"/>
      <c r="G32" s="263"/>
      <c r="H32" s="263"/>
      <c r="I32" s="263"/>
      <c r="J32" s="263"/>
      <c r="K32" s="261"/>
    </row>
    <row r="33" ht="15" customHeight="1">
      <c r="B33" s="264"/>
      <c r="C33" s="265"/>
      <c r="D33" s="263" t="s">
        <v>325</v>
      </c>
      <c r="E33" s="263"/>
      <c r="F33" s="263"/>
      <c r="G33" s="263"/>
      <c r="H33" s="263"/>
      <c r="I33" s="263"/>
      <c r="J33" s="263"/>
      <c r="K33" s="261"/>
    </row>
    <row r="34" ht="15" customHeight="1">
      <c r="B34" s="264"/>
      <c r="C34" s="265"/>
      <c r="D34" s="263"/>
      <c r="E34" s="267" t="s">
        <v>108</v>
      </c>
      <c r="F34" s="263"/>
      <c r="G34" s="263" t="s">
        <v>326</v>
      </c>
      <c r="H34" s="263"/>
      <c r="I34" s="263"/>
      <c r="J34" s="263"/>
      <c r="K34" s="261"/>
    </row>
    <row r="35" ht="30.75" customHeight="1">
      <c r="B35" s="264"/>
      <c r="C35" s="265"/>
      <c r="D35" s="263"/>
      <c r="E35" s="267" t="s">
        <v>327</v>
      </c>
      <c r="F35" s="263"/>
      <c r="G35" s="263" t="s">
        <v>328</v>
      </c>
      <c r="H35" s="263"/>
      <c r="I35" s="263"/>
      <c r="J35" s="263"/>
      <c r="K35" s="261"/>
    </row>
    <row r="36" ht="15" customHeight="1">
      <c r="B36" s="264"/>
      <c r="C36" s="265"/>
      <c r="D36" s="263"/>
      <c r="E36" s="267" t="s">
        <v>55</v>
      </c>
      <c r="F36" s="263"/>
      <c r="G36" s="263" t="s">
        <v>329</v>
      </c>
      <c r="H36" s="263"/>
      <c r="I36" s="263"/>
      <c r="J36" s="263"/>
      <c r="K36" s="261"/>
    </row>
    <row r="37" ht="15" customHeight="1">
      <c r="B37" s="264"/>
      <c r="C37" s="265"/>
      <c r="D37" s="263"/>
      <c r="E37" s="267" t="s">
        <v>109</v>
      </c>
      <c r="F37" s="263"/>
      <c r="G37" s="263" t="s">
        <v>330</v>
      </c>
      <c r="H37" s="263"/>
      <c r="I37" s="263"/>
      <c r="J37" s="263"/>
      <c r="K37" s="261"/>
    </row>
    <row r="38" ht="15" customHeight="1">
      <c r="B38" s="264"/>
      <c r="C38" s="265"/>
      <c r="D38" s="263"/>
      <c r="E38" s="267" t="s">
        <v>110</v>
      </c>
      <c r="F38" s="263"/>
      <c r="G38" s="263" t="s">
        <v>331</v>
      </c>
      <c r="H38" s="263"/>
      <c r="I38" s="263"/>
      <c r="J38" s="263"/>
      <c r="K38" s="261"/>
    </row>
    <row r="39" ht="15" customHeight="1">
      <c r="B39" s="264"/>
      <c r="C39" s="265"/>
      <c r="D39" s="263"/>
      <c r="E39" s="267" t="s">
        <v>111</v>
      </c>
      <c r="F39" s="263"/>
      <c r="G39" s="263" t="s">
        <v>332</v>
      </c>
      <c r="H39" s="263"/>
      <c r="I39" s="263"/>
      <c r="J39" s="263"/>
      <c r="K39" s="261"/>
    </row>
    <row r="40" ht="15" customHeight="1">
      <c r="B40" s="264"/>
      <c r="C40" s="265"/>
      <c r="D40" s="263"/>
      <c r="E40" s="267" t="s">
        <v>333</v>
      </c>
      <c r="F40" s="263"/>
      <c r="G40" s="263" t="s">
        <v>334</v>
      </c>
      <c r="H40" s="263"/>
      <c r="I40" s="263"/>
      <c r="J40" s="263"/>
      <c r="K40" s="261"/>
    </row>
    <row r="41" ht="15" customHeight="1">
      <c r="B41" s="264"/>
      <c r="C41" s="265"/>
      <c r="D41" s="263"/>
      <c r="E41" s="267"/>
      <c r="F41" s="263"/>
      <c r="G41" s="263" t="s">
        <v>335</v>
      </c>
      <c r="H41" s="263"/>
      <c r="I41" s="263"/>
      <c r="J41" s="263"/>
      <c r="K41" s="261"/>
    </row>
    <row r="42" ht="15" customHeight="1">
      <c r="B42" s="264"/>
      <c r="C42" s="265"/>
      <c r="D42" s="263"/>
      <c r="E42" s="267" t="s">
        <v>336</v>
      </c>
      <c r="F42" s="263"/>
      <c r="G42" s="263" t="s">
        <v>337</v>
      </c>
      <c r="H42" s="263"/>
      <c r="I42" s="263"/>
      <c r="J42" s="263"/>
      <c r="K42" s="261"/>
    </row>
    <row r="43" ht="15" customHeight="1">
      <c r="B43" s="264"/>
      <c r="C43" s="265"/>
      <c r="D43" s="263"/>
      <c r="E43" s="267" t="s">
        <v>114</v>
      </c>
      <c r="F43" s="263"/>
      <c r="G43" s="263" t="s">
        <v>338</v>
      </c>
      <c r="H43" s="263"/>
      <c r="I43" s="263"/>
      <c r="J43" s="263"/>
      <c r="K43" s="261"/>
    </row>
    <row r="44" ht="12.75" customHeight="1">
      <c r="B44" s="264"/>
      <c r="C44" s="265"/>
      <c r="D44" s="263"/>
      <c r="E44" s="263"/>
      <c r="F44" s="263"/>
      <c r="G44" s="263"/>
      <c r="H44" s="263"/>
      <c r="I44" s="263"/>
      <c r="J44" s="263"/>
      <c r="K44" s="261"/>
    </row>
    <row r="45" ht="15" customHeight="1">
      <c r="B45" s="264"/>
      <c r="C45" s="265"/>
      <c r="D45" s="263" t="s">
        <v>339</v>
      </c>
      <c r="E45" s="263"/>
      <c r="F45" s="263"/>
      <c r="G45" s="263"/>
      <c r="H45" s="263"/>
      <c r="I45" s="263"/>
      <c r="J45" s="263"/>
      <c r="K45" s="261"/>
    </row>
    <row r="46" ht="15" customHeight="1">
      <c r="B46" s="264"/>
      <c r="C46" s="265"/>
      <c r="D46" s="265"/>
      <c r="E46" s="263" t="s">
        <v>340</v>
      </c>
      <c r="F46" s="263"/>
      <c r="G46" s="263"/>
      <c r="H46" s="263"/>
      <c r="I46" s="263"/>
      <c r="J46" s="263"/>
      <c r="K46" s="261"/>
    </row>
    <row r="47" ht="15" customHeight="1">
      <c r="B47" s="264"/>
      <c r="C47" s="265"/>
      <c r="D47" s="265"/>
      <c r="E47" s="263" t="s">
        <v>341</v>
      </c>
      <c r="F47" s="263"/>
      <c r="G47" s="263"/>
      <c r="H47" s="263"/>
      <c r="I47" s="263"/>
      <c r="J47" s="263"/>
      <c r="K47" s="261"/>
    </row>
    <row r="48" ht="15" customHeight="1">
      <c r="B48" s="264"/>
      <c r="C48" s="265"/>
      <c r="D48" s="265"/>
      <c r="E48" s="263" t="s">
        <v>342</v>
      </c>
      <c r="F48" s="263"/>
      <c r="G48" s="263"/>
      <c r="H48" s="263"/>
      <c r="I48" s="263"/>
      <c r="J48" s="263"/>
      <c r="K48" s="261"/>
    </row>
    <row r="49" ht="15" customHeight="1">
      <c r="B49" s="264"/>
      <c r="C49" s="265"/>
      <c r="D49" s="263" t="s">
        <v>343</v>
      </c>
      <c r="E49" s="263"/>
      <c r="F49" s="263"/>
      <c r="G49" s="263"/>
      <c r="H49" s="263"/>
      <c r="I49" s="263"/>
      <c r="J49" s="263"/>
      <c r="K49" s="261"/>
    </row>
    <row r="50" ht="25.5" customHeight="1">
      <c r="B50" s="259"/>
      <c r="C50" s="260" t="s">
        <v>344</v>
      </c>
      <c r="D50" s="260"/>
      <c r="E50" s="260"/>
      <c r="F50" s="260"/>
      <c r="G50" s="260"/>
      <c r="H50" s="260"/>
      <c r="I50" s="260"/>
      <c r="J50" s="260"/>
      <c r="K50" s="261"/>
    </row>
    <row r="51" ht="5.25" customHeight="1">
      <c r="B51" s="259"/>
      <c r="C51" s="262"/>
      <c r="D51" s="262"/>
      <c r="E51" s="262"/>
      <c r="F51" s="262"/>
      <c r="G51" s="262"/>
      <c r="H51" s="262"/>
      <c r="I51" s="262"/>
      <c r="J51" s="262"/>
      <c r="K51" s="261"/>
    </row>
    <row r="52" ht="15" customHeight="1">
      <c r="B52" s="259"/>
      <c r="C52" s="263" t="s">
        <v>345</v>
      </c>
      <c r="D52" s="263"/>
      <c r="E52" s="263"/>
      <c r="F52" s="263"/>
      <c r="G52" s="263"/>
      <c r="H52" s="263"/>
      <c r="I52" s="263"/>
      <c r="J52" s="263"/>
      <c r="K52" s="261"/>
    </row>
    <row r="53" ht="15" customHeight="1">
      <c r="B53" s="259"/>
      <c r="C53" s="263" t="s">
        <v>346</v>
      </c>
      <c r="D53" s="263"/>
      <c r="E53" s="263"/>
      <c r="F53" s="263"/>
      <c r="G53" s="263"/>
      <c r="H53" s="263"/>
      <c r="I53" s="263"/>
      <c r="J53" s="263"/>
      <c r="K53" s="261"/>
    </row>
    <row r="54" ht="12.75" customHeight="1">
      <c r="B54" s="259"/>
      <c r="C54" s="263"/>
      <c r="D54" s="263"/>
      <c r="E54" s="263"/>
      <c r="F54" s="263"/>
      <c r="G54" s="263"/>
      <c r="H54" s="263"/>
      <c r="I54" s="263"/>
      <c r="J54" s="263"/>
      <c r="K54" s="261"/>
    </row>
    <row r="55" ht="15" customHeight="1">
      <c r="B55" s="259"/>
      <c r="C55" s="263" t="s">
        <v>347</v>
      </c>
      <c r="D55" s="263"/>
      <c r="E55" s="263"/>
      <c r="F55" s="263"/>
      <c r="G55" s="263"/>
      <c r="H55" s="263"/>
      <c r="I55" s="263"/>
      <c r="J55" s="263"/>
      <c r="K55" s="261"/>
    </row>
    <row r="56" ht="15" customHeight="1">
      <c r="B56" s="259"/>
      <c r="C56" s="265"/>
      <c r="D56" s="263" t="s">
        <v>348</v>
      </c>
      <c r="E56" s="263"/>
      <c r="F56" s="263"/>
      <c r="G56" s="263"/>
      <c r="H56" s="263"/>
      <c r="I56" s="263"/>
      <c r="J56" s="263"/>
      <c r="K56" s="261"/>
    </row>
    <row r="57" ht="15" customHeight="1">
      <c r="B57" s="259"/>
      <c r="C57" s="265"/>
      <c r="D57" s="263" t="s">
        <v>349</v>
      </c>
      <c r="E57" s="263"/>
      <c r="F57" s="263"/>
      <c r="G57" s="263"/>
      <c r="H57" s="263"/>
      <c r="I57" s="263"/>
      <c r="J57" s="263"/>
      <c r="K57" s="261"/>
    </row>
    <row r="58" ht="15" customHeight="1">
      <c r="B58" s="259"/>
      <c r="C58" s="265"/>
      <c r="D58" s="263" t="s">
        <v>350</v>
      </c>
      <c r="E58" s="263"/>
      <c r="F58" s="263"/>
      <c r="G58" s="263"/>
      <c r="H58" s="263"/>
      <c r="I58" s="263"/>
      <c r="J58" s="263"/>
      <c r="K58" s="261"/>
    </row>
    <row r="59" ht="15" customHeight="1">
      <c r="B59" s="259"/>
      <c r="C59" s="265"/>
      <c r="D59" s="263" t="s">
        <v>351</v>
      </c>
      <c r="E59" s="263"/>
      <c r="F59" s="263"/>
      <c r="G59" s="263"/>
      <c r="H59" s="263"/>
      <c r="I59" s="263"/>
      <c r="J59" s="263"/>
      <c r="K59" s="261"/>
    </row>
    <row r="60" ht="15" customHeight="1">
      <c r="B60" s="259"/>
      <c r="C60" s="265"/>
      <c r="D60" s="268" t="s">
        <v>352</v>
      </c>
      <c r="E60" s="268"/>
      <c r="F60" s="268"/>
      <c r="G60" s="268"/>
      <c r="H60" s="268"/>
      <c r="I60" s="268"/>
      <c r="J60" s="268"/>
      <c r="K60" s="261"/>
    </row>
    <row r="61" ht="15" customHeight="1">
      <c r="B61" s="259"/>
      <c r="C61" s="265"/>
      <c r="D61" s="263" t="s">
        <v>353</v>
      </c>
      <c r="E61" s="263"/>
      <c r="F61" s="263"/>
      <c r="G61" s="263"/>
      <c r="H61" s="263"/>
      <c r="I61" s="263"/>
      <c r="J61" s="263"/>
      <c r="K61" s="261"/>
    </row>
    <row r="62" ht="12.75" customHeight="1">
      <c r="B62" s="259"/>
      <c r="C62" s="265"/>
      <c r="D62" s="265"/>
      <c r="E62" s="269"/>
      <c r="F62" s="265"/>
      <c r="G62" s="265"/>
      <c r="H62" s="265"/>
      <c r="I62" s="265"/>
      <c r="J62" s="265"/>
      <c r="K62" s="261"/>
    </row>
    <row r="63" ht="15" customHeight="1">
      <c r="B63" s="259"/>
      <c r="C63" s="265"/>
      <c r="D63" s="263" t="s">
        <v>354</v>
      </c>
      <c r="E63" s="263"/>
      <c r="F63" s="263"/>
      <c r="G63" s="263"/>
      <c r="H63" s="263"/>
      <c r="I63" s="263"/>
      <c r="J63" s="263"/>
      <c r="K63" s="261"/>
    </row>
    <row r="64" ht="15" customHeight="1">
      <c r="B64" s="259"/>
      <c r="C64" s="265"/>
      <c r="D64" s="268" t="s">
        <v>355</v>
      </c>
      <c r="E64" s="268"/>
      <c r="F64" s="268"/>
      <c r="G64" s="268"/>
      <c r="H64" s="268"/>
      <c r="I64" s="268"/>
      <c r="J64" s="268"/>
      <c r="K64" s="261"/>
    </row>
    <row r="65" ht="15" customHeight="1">
      <c r="B65" s="259"/>
      <c r="C65" s="265"/>
      <c r="D65" s="263" t="s">
        <v>356</v>
      </c>
      <c r="E65" s="263"/>
      <c r="F65" s="263"/>
      <c r="G65" s="263"/>
      <c r="H65" s="263"/>
      <c r="I65" s="263"/>
      <c r="J65" s="263"/>
      <c r="K65" s="261"/>
    </row>
    <row r="66" ht="15" customHeight="1">
      <c r="B66" s="259"/>
      <c r="C66" s="265"/>
      <c r="D66" s="263" t="s">
        <v>357</v>
      </c>
      <c r="E66" s="263"/>
      <c r="F66" s="263"/>
      <c r="G66" s="263"/>
      <c r="H66" s="263"/>
      <c r="I66" s="263"/>
      <c r="J66" s="263"/>
      <c r="K66" s="261"/>
    </row>
    <row r="67" ht="15" customHeight="1">
      <c r="B67" s="259"/>
      <c r="C67" s="265"/>
      <c r="D67" s="263" t="s">
        <v>358</v>
      </c>
      <c r="E67" s="263"/>
      <c r="F67" s="263"/>
      <c r="G67" s="263"/>
      <c r="H67" s="263"/>
      <c r="I67" s="263"/>
      <c r="J67" s="263"/>
      <c r="K67" s="261"/>
    </row>
    <row r="68" ht="15" customHeight="1">
      <c r="B68" s="259"/>
      <c r="C68" s="265"/>
      <c r="D68" s="263" t="s">
        <v>359</v>
      </c>
      <c r="E68" s="263"/>
      <c r="F68" s="263"/>
      <c r="G68" s="263"/>
      <c r="H68" s="263"/>
      <c r="I68" s="263"/>
      <c r="J68" s="263"/>
      <c r="K68" s="261"/>
    </row>
    <row r="69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ht="45" customHeight="1">
      <c r="B73" s="278"/>
      <c r="C73" s="279" t="s">
        <v>90</v>
      </c>
      <c r="D73" s="279"/>
      <c r="E73" s="279"/>
      <c r="F73" s="279"/>
      <c r="G73" s="279"/>
      <c r="H73" s="279"/>
      <c r="I73" s="279"/>
      <c r="J73" s="279"/>
      <c r="K73" s="280"/>
    </row>
    <row r="74" ht="17.25" customHeight="1">
      <c r="B74" s="278"/>
      <c r="C74" s="281" t="s">
        <v>360</v>
      </c>
      <c r="D74" s="281"/>
      <c r="E74" s="281"/>
      <c r="F74" s="281" t="s">
        <v>361</v>
      </c>
      <c r="G74" s="282"/>
      <c r="H74" s="281" t="s">
        <v>109</v>
      </c>
      <c r="I74" s="281" t="s">
        <v>59</v>
      </c>
      <c r="J74" s="281" t="s">
        <v>362</v>
      </c>
      <c r="K74" s="280"/>
    </row>
    <row r="75" ht="17.25" customHeight="1">
      <c r="B75" s="278"/>
      <c r="C75" s="283" t="s">
        <v>363</v>
      </c>
      <c r="D75" s="283"/>
      <c r="E75" s="283"/>
      <c r="F75" s="284" t="s">
        <v>364</v>
      </c>
      <c r="G75" s="285"/>
      <c r="H75" s="283"/>
      <c r="I75" s="283"/>
      <c r="J75" s="283" t="s">
        <v>365</v>
      </c>
      <c r="K75" s="280"/>
    </row>
    <row r="76" ht="5.25" customHeight="1">
      <c r="B76" s="278"/>
      <c r="C76" s="286"/>
      <c r="D76" s="286"/>
      <c r="E76" s="286"/>
      <c r="F76" s="286"/>
      <c r="G76" s="287"/>
      <c r="H76" s="286"/>
      <c r="I76" s="286"/>
      <c r="J76" s="286"/>
      <c r="K76" s="280"/>
    </row>
    <row r="77" ht="15" customHeight="1">
      <c r="B77" s="278"/>
      <c r="C77" s="267" t="s">
        <v>55</v>
      </c>
      <c r="D77" s="286"/>
      <c r="E77" s="286"/>
      <c r="F77" s="288" t="s">
        <v>366</v>
      </c>
      <c r="G77" s="287"/>
      <c r="H77" s="267" t="s">
        <v>367</v>
      </c>
      <c r="I77" s="267" t="s">
        <v>368</v>
      </c>
      <c r="J77" s="267">
        <v>20</v>
      </c>
      <c r="K77" s="280"/>
    </row>
    <row r="78" ht="15" customHeight="1">
      <c r="B78" s="278"/>
      <c r="C78" s="267" t="s">
        <v>369</v>
      </c>
      <c r="D78" s="267"/>
      <c r="E78" s="267"/>
      <c r="F78" s="288" t="s">
        <v>366</v>
      </c>
      <c r="G78" s="287"/>
      <c r="H78" s="267" t="s">
        <v>370</v>
      </c>
      <c r="I78" s="267" t="s">
        <v>368</v>
      </c>
      <c r="J78" s="267">
        <v>120</v>
      </c>
      <c r="K78" s="280"/>
    </row>
    <row r="79" ht="15" customHeight="1">
      <c r="B79" s="289"/>
      <c r="C79" s="267" t="s">
        <v>371</v>
      </c>
      <c r="D79" s="267"/>
      <c r="E79" s="267"/>
      <c r="F79" s="288" t="s">
        <v>372</v>
      </c>
      <c r="G79" s="287"/>
      <c r="H79" s="267" t="s">
        <v>373</v>
      </c>
      <c r="I79" s="267" t="s">
        <v>368</v>
      </c>
      <c r="J79" s="267">
        <v>50</v>
      </c>
      <c r="K79" s="280"/>
    </row>
    <row r="80" ht="15" customHeight="1">
      <c r="B80" s="289"/>
      <c r="C80" s="267" t="s">
        <v>374</v>
      </c>
      <c r="D80" s="267"/>
      <c r="E80" s="267"/>
      <c r="F80" s="288" t="s">
        <v>366</v>
      </c>
      <c r="G80" s="287"/>
      <c r="H80" s="267" t="s">
        <v>375</v>
      </c>
      <c r="I80" s="267" t="s">
        <v>376</v>
      </c>
      <c r="J80" s="267"/>
      <c r="K80" s="280"/>
    </row>
    <row r="81" ht="15" customHeight="1">
      <c r="B81" s="289"/>
      <c r="C81" s="290" t="s">
        <v>377</v>
      </c>
      <c r="D81" s="290"/>
      <c r="E81" s="290"/>
      <c r="F81" s="291" t="s">
        <v>372</v>
      </c>
      <c r="G81" s="290"/>
      <c r="H81" s="290" t="s">
        <v>378</v>
      </c>
      <c r="I81" s="290" t="s">
        <v>368</v>
      </c>
      <c r="J81" s="290">
        <v>15</v>
      </c>
      <c r="K81" s="280"/>
    </row>
    <row r="82" ht="15" customHeight="1">
      <c r="B82" s="289"/>
      <c r="C82" s="290" t="s">
        <v>379</v>
      </c>
      <c r="D82" s="290"/>
      <c r="E82" s="290"/>
      <c r="F82" s="291" t="s">
        <v>372</v>
      </c>
      <c r="G82" s="290"/>
      <c r="H82" s="290" t="s">
        <v>380</v>
      </c>
      <c r="I82" s="290" t="s">
        <v>368</v>
      </c>
      <c r="J82" s="290">
        <v>15</v>
      </c>
      <c r="K82" s="280"/>
    </row>
    <row r="83" ht="15" customHeight="1">
      <c r="B83" s="289"/>
      <c r="C83" s="290" t="s">
        <v>381</v>
      </c>
      <c r="D83" s="290"/>
      <c r="E83" s="290"/>
      <c r="F83" s="291" t="s">
        <v>372</v>
      </c>
      <c r="G83" s="290"/>
      <c r="H83" s="290" t="s">
        <v>382</v>
      </c>
      <c r="I83" s="290" t="s">
        <v>368</v>
      </c>
      <c r="J83" s="290">
        <v>20</v>
      </c>
      <c r="K83" s="280"/>
    </row>
    <row r="84" ht="15" customHeight="1">
      <c r="B84" s="289"/>
      <c r="C84" s="290" t="s">
        <v>383</v>
      </c>
      <c r="D84" s="290"/>
      <c r="E84" s="290"/>
      <c r="F84" s="291" t="s">
        <v>372</v>
      </c>
      <c r="G84" s="290"/>
      <c r="H84" s="290" t="s">
        <v>384</v>
      </c>
      <c r="I84" s="290" t="s">
        <v>368</v>
      </c>
      <c r="J84" s="290">
        <v>20</v>
      </c>
      <c r="K84" s="280"/>
    </row>
    <row r="85" ht="15" customHeight="1">
      <c r="B85" s="289"/>
      <c r="C85" s="267" t="s">
        <v>385</v>
      </c>
      <c r="D85" s="267"/>
      <c r="E85" s="267"/>
      <c r="F85" s="288" t="s">
        <v>372</v>
      </c>
      <c r="G85" s="287"/>
      <c r="H85" s="267" t="s">
        <v>386</v>
      </c>
      <c r="I85" s="267" t="s">
        <v>368</v>
      </c>
      <c r="J85" s="267">
        <v>50</v>
      </c>
      <c r="K85" s="280"/>
    </row>
    <row r="86" ht="15" customHeight="1">
      <c r="B86" s="289"/>
      <c r="C86" s="267" t="s">
        <v>387</v>
      </c>
      <c r="D86" s="267"/>
      <c r="E86" s="267"/>
      <c r="F86" s="288" t="s">
        <v>372</v>
      </c>
      <c r="G86" s="287"/>
      <c r="H86" s="267" t="s">
        <v>388</v>
      </c>
      <c r="I86" s="267" t="s">
        <v>368</v>
      </c>
      <c r="J86" s="267">
        <v>20</v>
      </c>
      <c r="K86" s="280"/>
    </row>
    <row r="87" ht="15" customHeight="1">
      <c r="B87" s="289"/>
      <c r="C87" s="267" t="s">
        <v>389</v>
      </c>
      <c r="D87" s="267"/>
      <c r="E87" s="267"/>
      <c r="F87" s="288" t="s">
        <v>372</v>
      </c>
      <c r="G87" s="287"/>
      <c r="H87" s="267" t="s">
        <v>390</v>
      </c>
      <c r="I87" s="267" t="s">
        <v>368</v>
      </c>
      <c r="J87" s="267">
        <v>20</v>
      </c>
      <c r="K87" s="280"/>
    </row>
    <row r="88" ht="15" customHeight="1">
      <c r="B88" s="289"/>
      <c r="C88" s="267" t="s">
        <v>391</v>
      </c>
      <c r="D88" s="267"/>
      <c r="E88" s="267"/>
      <c r="F88" s="288" t="s">
        <v>372</v>
      </c>
      <c r="G88" s="287"/>
      <c r="H88" s="267" t="s">
        <v>392</v>
      </c>
      <c r="I88" s="267" t="s">
        <v>368</v>
      </c>
      <c r="J88" s="267">
        <v>50</v>
      </c>
      <c r="K88" s="280"/>
    </row>
    <row r="89" ht="15" customHeight="1">
      <c r="B89" s="289"/>
      <c r="C89" s="267" t="s">
        <v>393</v>
      </c>
      <c r="D89" s="267"/>
      <c r="E89" s="267"/>
      <c r="F89" s="288" t="s">
        <v>372</v>
      </c>
      <c r="G89" s="287"/>
      <c r="H89" s="267" t="s">
        <v>393</v>
      </c>
      <c r="I89" s="267" t="s">
        <v>368</v>
      </c>
      <c r="J89" s="267">
        <v>50</v>
      </c>
      <c r="K89" s="280"/>
    </row>
    <row r="90" ht="15" customHeight="1">
      <c r="B90" s="289"/>
      <c r="C90" s="267" t="s">
        <v>115</v>
      </c>
      <c r="D90" s="267"/>
      <c r="E90" s="267"/>
      <c r="F90" s="288" t="s">
        <v>372</v>
      </c>
      <c r="G90" s="287"/>
      <c r="H90" s="267" t="s">
        <v>394</v>
      </c>
      <c r="I90" s="267" t="s">
        <v>368</v>
      </c>
      <c r="J90" s="267">
        <v>255</v>
      </c>
      <c r="K90" s="280"/>
    </row>
    <row r="91" ht="15" customHeight="1">
      <c r="B91" s="289"/>
      <c r="C91" s="267" t="s">
        <v>395</v>
      </c>
      <c r="D91" s="267"/>
      <c r="E91" s="267"/>
      <c r="F91" s="288" t="s">
        <v>366</v>
      </c>
      <c r="G91" s="287"/>
      <c r="H91" s="267" t="s">
        <v>396</v>
      </c>
      <c r="I91" s="267" t="s">
        <v>397</v>
      </c>
      <c r="J91" s="267"/>
      <c r="K91" s="280"/>
    </row>
    <row r="92" ht="15" customHeight="1">
      <c r="B92" s="289"/>
      <c r="C92" s="267" t="s">
        <v>398</v>
      </c>
      <c r="D92" s="267"/>
      <c r="E92" s="267"/>
      <c r="F92" s="288" t="s">
        <v>366</v>
      </c>
      <c r="G92" s="287"/>
      <c r="H92" s="267" t="s">
        <v>399</v>
      </c>
      <c r="I92" s="267" t="s">
        <v>400</v>
      </c>
      <c r="J92" s="267"/>
      <c r="K92" s="280"/>
    </row>
    <row r="93" ht="15" customHeight="1">
      <c r="B93" s="289"/>
      <c r="C93" s="267" t="s">
        <v>401</v>
      </c>
      <c r="D93" s="267"/>
      <c r="E93" s="267"/>
      <c r="F93" s="288" t="s">
        <v>366</v>
      </c>
      <c r="G93" s="287"/>
      <c r="H93" s="267" t="s">
        <v>401</v>
      </c>
      <c r="I93" s="267" t="s">
        <v>400</v>
      </c>
      <c r="J93" s="267"/>
      <c r="K93" s="280"/>
    </row>
    <row r="94" ht="15" customHeight="1">
      <c r="B94" s="289"/>
      <c r="C94" s="267" t="s">
        <v>40</v>
      </c>
      <c r="D94" s="267"/>
      <c r="E94" s="267"/>
      <c r="F94" s="288" t="s">
        <v>366</v>
      </c>
      <c r="G94" s="287"/>
      <c r="H94" s="267" t="s">
        <v>402</v>
      </c>
      <c r="I94" s="267" t="s">
        <v>400</v>
      </c>
      <c r="J94" s="267"/>
      <c r="K94" s="280"/>
    </row>
    <row r="95" ht="15" customHeight="1">
      <c r="B95" s="289"/>
      <c r="C95" s="267" t="s">
        <v>50</v>
      </c>
      <c r="D95" s="267"/>
      <c r="E95" s="267"/>
      <c r="F95" s="288" t="s">
        <v>366</v>
      </c>
      <c r="G95" s="287"/>
      <c r="H95" s="267" t="s">
        <v>403</v>
      </c>
      <c r="I95" s="267" t="s">
        <v>400</v>
      </c>
      <c r="J95" s="267"/>
      <c r="K95" s="280"/>
    </row>
    <row r="96" ht="15" customHeight="1">
      <c r="B96" s="292"/>
      <c r="C96" s="293"/>
      <c r="D96" s="293"/>
      <c r="E96" s="293"/>
      <c r="F96" s="293"/>
      <c r="G96" s="293"/>
      <c r="H96" s="293"/>
      <c r="I96" s="293"/>
      <c r="J96" s="293"/>
      <c r="K96" s="294"/>
    </row>
    <row r="97" ht="18.75" customHeight="1">
      <c r="B97" s="295"/>
      <c r="C97" s="296"/>
      <c r="D97" s="296"/>
      <c r="E97" s="296"/>
      <c r="F97" s="296"/>
      <c r="G97" s="296"/>
      <c r="H97" s="296"/>
      <c r="I97" s="296"/>
      <c r="J97" s="296"/>
      <c r="K97" s="295"/>
    </row>
    <row r="98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ht="45" customHeight="1">
      <c r="B100" s="278"/>
      <c r="C100" s="279" t="s">
        <v>404</v>
      </c>
      <c r="D100" s="279"/>
      <c r="E100" s="279"/>
      <c r="F100" s="279"/>
      <c r="G100" s="279"/>
      <c r="H100" s="279"/>
      <c r="I100" s="279"/>
      <c r="J100" s="279"/>
      <c r="K100" s="280"/>
    </row>
    <row r="101" ht="17.25" customHeight="1">
      <c r="B101" s="278"/>
      <c r="C101" s="281" t="s">
        <v>360</v>
      </c>
      <c r="D101" s="281"/>
      <c r="E101" s="281"/>
      <c r="F101" s="281" t="s">
        <v>361</v>
      </c>
      <c r="G101" s="282"/>
      <c r="H101" s="281" t="s">
        <v>109</v>
      </c>
      <c r="I101" s="281" t="s">
        <v>59</v>
      </c>
      <c r="J101" s="281" t="s">
        <v>362</v>
      </c>
      <c r="K101" s="280"/>
    </row>
    <row r="102" ht="17.25" customHeight="1">
      <c r="B102" s="278"/>
      <c r="C102" s="283" t="s">
        <v>363</v>
      </c>
      <c r="D102" s="283"/>
      <c r="E102" s="283"/>
      <c r="F102" s="284" t="s">
        <v>364</v>
      </c>
      <c r="G102" s="285"/>
      <c r="H102" s="283"/>
      <c r="I102" s="283"/>
      <c r="J102" s="283" t="s">
        <v>365</v>
      </c>
      <c r="K102" s="280"/>
    </row>
    <row r="103" ht="5.25" customHeight="1">
      <c r="B103" s="278"/>
      <c r="C103" s="281"/>
      <c r="D103" s="281"/>
      <c r="E103" s="281"/>
      <c r="F103" s="281"/>
      <c r="G103" s="297"/>
      <c r="H103" s="281"/>
      <c r="I103" s="281"/>
      <c r="J103" s="281"/>
      <c r="K103" s="280"/>
    </row>
    <row r="104" ht="15" customHeight="1">
      <c r="B104" s="278"/>
      <c r="C104" s="267" t="s">
        <v>55</v>
      </c>
      <c r="D104" s="286"/>
      <c r="E104" s="286"/>
      <c r="F104" s="288" t="s">
        <v>366</v>
      </c>
      <c r="G104" s="297"/>
      <c r="H104" s="267" t="s">
        <v>405</v>
      </c>
      <c r="I104" s="267" t="s">
        <v>368</v>
      </c>
      <c r="J104" s="267">
        <v>20</v>
      </c>
      <c r="K104" s="280"/>
    </row>
    <row r="105" ht="15" customHeight="1">
      <c r="B105" s="278"/>
      <c r="C105" s="267" t="s">
        <v>369</v>
      </c>
      <c r="D105" s="267"/>
      <c r="E105" s="267"/>
      <c r="F105" s="288" t="s">
        <v>366</v>
      </c>
      <c r="G105" s="267"/>
      <c r="H105" s="267" t="s">
        <v>405</v>
      </c>
      <c r="I105" s="267" t="s">
        <v>368</v>
      </c>
      <c r="J105" s="267">
        <v>120</v>
      </c>
      <c r="K105" s="280"/>
    </row>
    <row r="106" ht="15" customHeight="1">
      <c r="B106" s="289"/>
      <c r="C106" s="267" t="s">
        <v>371</v>
      </c>
      <c r="D106" s="267"/>
      <c r="E106" s="267"/>
      <c r="F106" s="288" t="s">
        <v>372</v>
      </c>
      <c r="G106" s="267"/>
      <c r="H106" s="267" t="s">
        <v>405</v>
      </c>
      <c r="I106" s="267" t="s">
        <v>368</v>
      </c>
      <c r="J106" s="267">
        <v>50</v>
      </c>
      <c r="K106" s="280"/>
    </row>
    <row r="107" ht="15" customHeight="1">
      <c r="B107" s="289"/>
      <c r="C107" s="267" t="s">
        <v>374</v>
      </c>
      <c r="D107" s="267"/>
      <c r="E107" s="267"/>
      <c r="F107" s="288" t="s">
        <v>366</v>
      </c>
      <c r="G107" s="267"/>
      <c r="H107" s="267" t="s">
        <v>405</v>
      </c>
      <c r="I107" s="267" t="s">
        <v>376</v>
      </c>
      <c r="J107" s="267"/>
      <c r="K107" s="280"/>
    </row>
    <row r="108" ht="15" customHeight="1">
      <c r="B108" s="289"/>
      <c r="C108" s="267" t="s">
        <v>385</v>
      </c>
      <c r="D108" s="267"/>
      <c r="E108" s="267"/>
      <c r="F108" s="288" t="s">
        <v>372</v>
      </c>
      <c r="G108" s="267"/>
      <c r="H108" s="267" t="s">
        <v>405</v>
      </c>
      <c r="I108" s="267" t="s">
        <v>368</v>
      </c>
      <c r="J108" s="267">
        <v>50</v>
      </c>
      <c r="K108" s="280"/>
    </row>
    <row r="109" ht="15" customHeight="1">
      <c r="B109" s="289"/>
      <c r="C109" s="267" t="s">
        <v>393</v>
      </c>
      <c r="D109" s="267"/>
      <c r="E109" s="267"/>
      <c r="F109" s="288" t="s">
        <v>372</v>
      </c>
      <c r="G109" s="267"/>
      <c r="H109" s="267" t="s">
        <v>405</v>
      </c>
      <c r="I109" s="267" t="s">
        <v>368</v>
      </c>
      <c r="J109" s="267">
        <v>50</v>
      </c>
      <c r="K109" s="280"/>
    </row>
    <row r="110" ht="15" customHeight="1">
      <c r="B110" s="289"/>
      <c r="C110" s="267" t="s">
        <v>391</v>
      </c>
      <c r="D110" s="267"/>
      <c r="E110" s="267"/>
      <c r="F110" s="288" t="s">
        <v>372</v>
      </c>
      <c r="G110" s="267"/>
      <c r="H110" s="267" t="s">
        <v>405</v>
      </c>
      <c r="I110" s="267" t="s">
        <v>368</v>
      </c>
      <c r="J110" s="267">
        <v>50</v>
      </c>
      <c r="K110" s="280"/>
    </row>
    <row r="111" ht="15" customHeight="1">
      <c r="B111" s="289"/>
      <c r="C111" s="267" t="s">
        <v>55</v>
      </c>
      <c r="D111" s="267"/>
      <c r="E111" s="267"/>
      <c r="F111" s="288" t="s">
        <v>366</v>
      </c>
      <c r="G111" s="267"/>
      <c r="H111" s="267" t="s">
        <v>406</v>
      </c>
      <c r="I111" s="267" t="s">
        <v>368</v>
      </c>
      <c r="J111" s="267">
        <v>20</v>
      </c>
      <c r="K111" s="280"/>
    </row>
    <row r="112" ht="15" customHeight="1">
      <c r="B112" s="289"/>
      <c r="C112" s="267" t="s">
        <v>407</v>
      </c>
      <c r="D112" s="267"/>
      <c r="E112" s="267"/>
      <c r="F112" s="288" t="s">
        <v>366</v>
      </c>
      <c r="G112" s="267"/>
      <c r="H112" s="267" t="s">
        <v>408</v>
      </c>
      <c r="I112" s="267" t="s">
        <v>368</v>
      </c>
      <c r="J112" s="267">
        <v>120</v>
      </c>
      <c r="K112" s="280"/>
    </row>
    <row r="113" ht="15" customHeight="1">
      <c r="B113" s="289"/>
      <c r="C113" s="267" t="s">
        <v>40</v>
      </c>
      <c r="D113" s="267"/>
      <c r="E113" s="267"/>
      <c r="F113" s="288" t="s">
        <v>366</v>
      </c>
      <c r="G113" s="267"/>
      <c r="H113" s="267" t="s">
        <v>409</v>
      </c>
      <c r="I113" s="267" t="s">
        <v>400</v>
      </c>
      <c r="J113" s="267"/>
      <c r="K113" s="280"/>
    </row>
    <row r="114" ht="15" customHeight="1">
      <c r="B114" s="289"/>
      <c r="C114" s="267" t="s">
        <v>50</v>
      </c>
      <c r="D114" s="267"/>
      <c r="E114" s="267"/>
      <c r="F114" s="288" t="s">
        <v>366</v>
      </c>
      <c r="G114" s="267"/>
      <c r="H114" s="267" t="s">
        <v>410</v>
      </c>
      <c r="I114" s="267" t="s">
        <v>400</v>
      </c>
      <c r="J114" s="267"/>
      <c r="K114" s="280"/>
    </row>
    <row r="115" ht="15" customHeight="1">
      <c r="B115" s="289"/>
      <c r="C115" s="267" t="s">
        <v>59</v>
      </c>
      <c r="D115" s="267"/>
      <c r="E115" s="267"/>
      <c r="F115" s="288" t="s">
        <v>366</v>
      </c>
      <c r="G115" s="267"/>
      <c r="H115" s="267" t="s">
        <v>411</v>
      </c>
      <c r="I115" s="267" t="s">
        <v>412</v>
      </c>
      <c r="J115" s="267"/>
      <c r="K115" s="280"/>
    </row>
    <row r="116" ht="15" customHeight="1">
      <c r="B116" s="292"/>
      <c r="C116" s="298"/>
      <c r="D116" s="298"/>
      <c r="E116" s="298"/>
      <c r="F116" s="298"/>
      <c r="G116" s="298"/>
      <c r="H116" s="298"/>
      <c r="I116" s="298"/>
      <c r="J116" s="298"/>
      <c r="K116" s="294"/>
    </row>
    <row r="117" ht="18.75" customHeight="1">
      <c r="B117" s="299"/>
      <c r="C117" s="263"/>
      <c r="D117" s="263"/>
      <c r="E117" s="263"/>
      <c r="F117" s="300"/>
      <c r="G117" s="263"/>
      <c r="H117" s="263"/>
      <c r="I117" s="263"/>
      <c r="J117" s="263"/>
      <c r="K117" s="299"/>
    </row>
    <row r="118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ht="7.5" customHeight="1">
      <c r="B119" s="301"/>
      <c r="C119" s="302"/>
      <c r="D119" s="302"/>
      <c r="E119" s="302"/>
      <c r="F119" s="302"/>
      <c r="G119" s="302"/>
      <c r="H119" s="302"/>
      <c r="I119" s="302"/>
      <c r="J119" s="302"/>
      <c r="K119" s="303"/>
    </row>
    <row r="120" ht="45" customHeight="1">
      <c r="B120" s="304"/>
      <c r="C120" s="257" t="s">
        <v>413</v>
      </c>
      <c r="D120" s="257"/>
      <c r="E120" s="257"/>
      <c r="F120" s="257"/>
      <c r="G120" s="257"/>
      <c r="H120" s="257"/>
      <c r="I120" s="257"/>
      <c r="J120" s="257"/>
      <c r="K120" s="305"/>
    </row>
    <row r="121" ht="17.25" customHeight="1">
      <c r="B121" s="306"/>
      <c r="C121" s="281" t="s">
        <v>360</v>
      </c>
      <c r="D121" s="281"/>
      <c r="E121" s="281"/>
      <c r="F121" s="281" t="s">
        <v>361</v>
      </c>
      <c r="G121" s="282"/>
      <c r="H121" s="281" t="s">
        <v>109</v>
      </c>
      <c r="I121" s="281" t="s">
        <v>59</v>
      </c>
      <c r="J121" s="281" t="s">
        <v>362</v>
      </c>
      <c r="K121" s="307"/>
    </row>
    <row r="122" ht="17.25" customHeight="1">
      <c r="B122" s="306"/>
      <c r="C122" s="283" t="s">
        <v>363</v>
      </c>
      <c r="D122" s="283"/>
      <c r="E122" s="283"/>
      <c r="F122" s="284" t="s">
        <v>364</v>
      </c>
      <c r="G122" s="285"/>
      <c r="H122" s="283"/>
      <c r="I122" s="283"/>
      <c r="J122" s="283" t="s">
        <v>365</v>
      </c>
      <c r="K122" s="307"/>
    </row>
    <row r="123" ht="5.25" customHeight="1">
      <c r="B123" s="308"/>
      <c r="C123" s="286"/>
      <c r="D123" s="286"/>
      <c r="E123" s="286"/>
      <c r="F123" s="286"/>
      <c r="G123" s="267"/>
      <c r="H123" s="286"/>
      <c r="I123" s="286"/>
      <c r="J123" s="286"/>
      <c r="K123" s="309"/>
    </row>
    <row r="124" ht="15" customHeight="1">
      <c r="B124" s="308"/>
      <c r="C124" s="267" t="s">
        <v>369</v>
      </c>
      <c r="D124" s="286"/>
      <c r="E124" s="286"/>
      <c r="F124" s="288" t="s">
        <v>366</v>
      </c>
      <c r="G124" s="267"/>
      <c r="H124" s="267" t="s">
        <v>405</v>
      </c>
      <c r="I124" s="267" t="s">
        <v>368</v>
      </c>
      <c r="J124" s="267">
        <v>120</v>
      </c>
      <c r="K124" s="310"/>
    </row>
    <row r="125" ht="15" customHeight="1">
      <c r="B125" s="308"/>
      <c r="C125" s="267" t="s">
        <v>414</v>
      </c>
      <c r="D125" s="267"/>
      <c r="E125" s="267"/>
      <c r="F125" s="288" t="s">
        <v>366</v>
      </c>
      <c r="G125" s="267"/>
      <c r="H125" s="267" t="s">
        <v>415</v>
      </c>
      <c r="I125" s="267" t="s">
        <v>368</v>
      </c>
      <c r="J125" s="267" t="s">
        <v>416</v>
      </c>
      <c r="K125" s="310"/>
    </row>
    <row r="126" ht="15" customHeight="1">
      <c r="B126" s="308"/>
      <c r="C126" s="267" t="s">
        <v>315</v>
      </c>
      <c r="D126" s="267"/>
      <c r="E126" s="267"/>
      <c r="F126" s="288" t="s">
        <v>366</v>
      </c>
      <c r="G126" s="267"/>
      <c r="H126" s="267" t="s">
        <v>417</v>
      </c>
      <c r="I126" s="267" t="s">
        <v>368</v>
      </c>
      <c r="J126" s="267" t="s">
        <v>416</v>
      </c>
      <c r="K126" s="310"/>
    </row>
    <row r="127" ht="15" customHeight="1">
      <c r="B127" s="308"/>
      <c r="C127" s="267" t="s">
        <v>377</v>
      </c>
      <c r="D127" s="267"/>
      <c r="E127" s="267"/>
      <c r="F127" s="288" t="s">
        <v>372</v>
      </c>
      <c r="G127" s="267"/>
      <c r="H127" s="267" t="s">
        <v>378</v>
      </c>
      <c r="I127" s="267" t="s">
        <v>368</v>
      </c>
      <c r="J127" s="267">
        <v>15</v>
      </c>
      <c r="K127" s="310"/>
    </row>
    <row r="128" ht="15" customHeight="1">
      <c r="B128" s="308"/>
      <c r="C128" s="290" t="s">
        <v>379</v>
      </c>
      <c r="D128" s="290"/>
      <c r="E128" s="290"/>
      <c r="F128" s="291" t="s">
        <v>372</v>
      </c>
      <c r="G128" s="290"/>
      <c r="H128" s="290" t="s">
        <v>380</v>
      </c>
      <c r="I128" s="290" t="s">
        <v>368</v>
      </c>
      <c r="J128" s="290">
        <v>15</v>
      </c>
      <c r="K128" s="310"/>
    </row>
    <row r="129" ht="15" customHeight="1">
      <c r="B129" s="308"/>
      <c r="C129" s="290" t="s">
        <v>381</v>
      </c>
      <c r="D129" s="290"/>
      <c r="E129" s="290"/>
      <c r="F129" s="291" t="s">
        <v>372</v>
      </c>
      <c r="G129" s="290"/>
      <c r="H129" s="290" t="s">
        <v>382</v>
      </c>
      <c r="I129" s="290" t="s">
        <v>368</v>
      </c>
      <c r="J129" s="290">
        <v>20</v>
      </c>
      <c r="K129" s="310"/>
    </row>
    <row r="130" ht="15" customHeight="1">
      <c r="B130" s="308"/>
      <c r="C130" s="290" t="s">
        <v>383</v>
      </c>
      <c r="D130" s="290"/>
      <c r="E130" s="290"/>
      <c r="F130" s="291" t="s">
        <v>372</v>
      </c>
      <c r="G130" s="290"/>
      <c r="H130" s="290" t="s">
        <v>384</v>
      </c>
      <c r="I130" s="290" t="s">
        <v>368</v>
      </c>
      <c r="J130" s="290">
        <v>20</v>
      </c>
      <c r="K130" s="310"/>
    </row>
    <row r="131" ht="15" customHeight="1">
      <c r="B131" s="308"/>
      <c r="C131" s="267" t="s">
        <v>371</v>
      </c>
      <c r="D131" s="267"/>
      <c r="E131" s="267"/>
      <c r="F131" s="288" t="s">
        <v>372</v>
      </c>
      <c r="G131" s="267"/>
      <c r="H131" s="267" t="s">
        <v>405</v>
      </c>
      <c r="I131" s="267" t="s">
        <v>368</v>
      </c>
      <c r="J131" s="267">
        <v>50</v>
      </c>
      <c r="K131" s="310"/>
    </row>
    <row r="132" ht="15" customHeight="1">
      <c r="B132" s="308"/>
      <c r="C132" s="267" t="s">
        <v>385</v>
      </c>
      <c r="D132" s="267"/>
      <c r="E132" s="267"/>
      <c r="F132" s="288" t="s">
        <v>372</v>
      </c>
      <c r="G132" s="267"/>
      <c r="H132" s="267" t="s">
        <v>405</v>
      </c>
      <c r="I132" s="267" t="s">
        <v>368</v>
      </c>
      <c r="J132" s="267">
        <v>50</v>
      </c>
      <c r="K132" s="310"/>
    </row>
    <row r="133" ht="15" customHeight="1">
      <c r="B133" s="308"/>
      <c r="C133" s="267" t="s">
        <v>391</v>
      </c>
      <c r="D133" s="267"/>
      <c r="E133" s="267"/>
      <c r="F133" s="288" t="s">
        <v>372</v>
      </c>
      <c r="G133" s="267"/>
      <c r="H133" s="267" t="s">
        <v>405</v>
      </c>
      <c r="I133" s="267" t="s">
        <v>368</v>
      </c>
      <c r="J133" s="267">
        <v>50</v>
      </c>
      <c r="K133" s="310"/>
    </row>
    <row r="134" ht="15" customHeight="1">
      <c r="B134" s="308"/>
      <c r="C134" s="267" t="s">
        <v>393</v>
      </c>
      <c r="D134" s="267"/>
      <c r="E134" s="267"/>
      <c r="F134" s="288" t="s">
        <v>372</v>
      </c>
      <c r="G134" s="267"/>
      <c r="H134" s="267" t="s">
        <v>405</v>
      </c>
      <c r="I134" s="267" t="s">
        <v>368</v>
      </c>
      <c r="J134" s="267">
        <v>50</v>
      </c>
      <c r="K134" s="310"/>
    </row>
    <row r="135" ht="15" customHeight="1">
      <c r="B135" s="308"/>
      <c r="C135" s="267" t="s">
        <v>115</v>
      </c>
      <c r="D135" s="267"/>
      <c r="E135" s="267"/>
      <c r="F135" s="288" t="s">
        <v>372</v>
      </c>
      <c r="G135" s="267"/>
      <c r="H135" s="267" t="s">
        <v>418</v>
      </c>
      <c r="I135" s="267" t="s">
        <v>368</v>
      </c>
      <c r="J135" s="267">
        <v>255</v>
      </c>
      <c r="K135" s="310"/>
    </row>
    <row r="136" ht="15" customHeight="1">
      <c r="B136" s="308"/>
      <c r="C136" s="267" t="s">
        <v>395</v>
      </c>
      <c r="D136" s="267"/>
      <c r="E136" s="267"/>
      <c r="F136" s="288" t="s">
        <v>366</v>
      </c>
      <c r="G136" s="267"/>
      <c r="H136" s="267" t="s">
        <v>419</v>
      </c>
      <c r="I136" s="267" t="s">
        <v>397</v>
      </c>
      <c r="J136" s="267"/>
      <c r="K136" s="310"/>
    </row>
    <row r="137" ht="15" customHeight="1">
      <c r="B137" s="308"/>
      <c r="C137" s="267" t="s">
        <v>398</v>
      </c>
      <c r="D137" s="267"/>
      <c r="E137" s="267"/>
      <c r="F137" s="288" t="s">
        <v>366</v>
      </c>
      <c r="G137" s="267"/>
      <c r="H137" s="267" t="s">
        <v>420</v>
      </c>
      <c r="I137" s="267" t="s">
        <v>400</v>
      </c>
      <c r="J137" s="267"/>
      <c r="K137" s="310"/>
    </row>
    <row r="138" ht="15" customHeight="1">
      <c r="B138" s="308"/>
      <c r="C138" s="267" t="s">
        <v>401</v>
      </c>
      <c r="D138" s="267"/>
      <c r="E138" s="267"/>
      <c r="F138" s="288" t="s">
        <v>366</v>
      </c>
      <c r="G138" s="267"/>
      <c r="H138" s="267" t="s">
        <v>401</v>
      </c>
      <c r="I138" s="267" t="s">
        <v>400</v>
      </c>
      <c r="J138" s="267"/>
      <c r="K138" s="310"/>
    </row>
    <row r="139" ht="15" customHeight="1">
      <c r="B139" s="308"/>
      <c r="C139" s="267" t="s">
        <v>40</v>
      </c>
      <c r="D139" s="267"/>
      <c r="E139" s="267"/>
      <c r="F139" s="288" t="s">
        <v>366</v>
      </c>
      <c r="G139" s="267"/>
      <c r="H139" s="267" t="s">
        <v>421</v>
      </c>
      <c r="I139" s="267" t="s">
        <v>400</v>
      </c>
      <c r="J139" s="267"/>
      <c r="K139" s="310"/>
    </row>
    <row r="140" ht="15" customHeight="1">
      <c r="B140" s="308"/>
      <c r="C140" s="267" t="s">
        <v>422</v>
      </c>
      <c r="D140" s="267"/>
      <c r="E140" s="267"/>
      <c r="F140" s="288" t="s">
        <v>366</v>
      </c>
      <c r="G140" s="267"/>
      <c r="H140" s="267" t="s">
        <v>423</v>
      </c>
      <c r="I140" s="267" t="s">
        <v>400</v>
      </c>
      <c r="J140" s="267"/>
      <c r="K140" s="310"/>
    </row>
    <row r="141" ht="15" customHeight="1">
      <c r="B141" s="311"/>
      <c r="C141" s="312"/>
      <c r="D141" s="312"/>
      <c r="E141" s="312"/>
      <c r="F141" s="312"/>
      <c r="G141" s="312"/>
      <c r="H141" s="312"/>
      <c r="I141" s="312"/>
      <c r="J141" s="312"/>
      <c r="K141" s="313"/>
    </row>
    <row r="142" ht="18.75" customHeight="1">
      <c r="B142" s="263"/>
      <c r="C142" s="263"/>
      <c r="D142" s="263"/>
      <c r="E142" s="263"/>
      <c r="F142" s="300"/>
      <c r="G142" s="263"/>
      <c r="H142" s="263"/>
      <c r="I142" s="263"/>
      <c r="J142" s="263"/>
      <c r="K142" s="263"/>
    </row>
    <row r="143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ht="45" customHeight="1">
      <c r="B145" s="278"/>
      <c r="C145" s="279" t="s">
        <v>424</v>
      </c>
      <c r="D145" s="279"/>
      <c r="E145" s="279"/>
      <c r="F145" s="279"/>
      <c r="G145" s="279"/>
      <c r="H145" s="279"/>
      <c r="I145" s="279"/>
      <c r="J145" s="279"/>
      <c r="K145" s="280"/>
    </row>
    <row r="146" ht="17.25" customHeight="1">
      <c r="B146" s="278"/>
      <c r="C146" s="281" t="s">
        <v>360</v>
      </c>
      <c r="D146" s="281"/>
      <c r="E146" s="281"/>
      <c r="F146" s="281" t="s">
        <v>361</v>
      </c>
      <c r="G146" s="282"/>
      <c r="H146" s="281" t="s">
        <v>109</v>
      </c>
      <c r="I146" s="281" t="s">
        <v>59</v>
      </c>
      <c r="J146" s="281" t="s">
        <v>362</v>
      </c>
      <c r="K146" s="280"/>
    </row>
    <row r="147" ht="17.25" customHeight="1">
      <c r="B147" s="278"/>
      <c r="C147" s="283" t="s">
        <v>363</v>
      </c>
      <c r="D147" s="283"/>
      <c r="E147" s="283"/>
      <c r="F147" s="284" t="s">
        <v>364</v>
      </c>
      <c r="G147" s="285"/>
      <c r="H147" s="283"/>
      <c r="I147" s="283"/>
      <c r="J147" s="283" t="s">
        <v>365</v>
      </c>
      <c r="K147" s="280"/>
    </row>
    <row r="148" ht="5.25" customHeight="1">
      <c r="B148" s="289"/>
      <c r="C148" s="286"/>
      <c r="D148" s="286"/>
      <c r="E148" s="286"/>
      <c r="F148" s="286"/>
      <c r="G148" s="287"/>
      <c r="H148" s="286"/>
      <c r="I148" s="286"/>
      <c r="J148" s="286"/>
      <c r="K148" s="310"/>
    </row>
    <row r="149" ht="15" customHeight="1">
      <c r="B149" s="289"/>
      <c r="C149" s="314" t="s">
        <v>369</v>
      </c>
      <c r="D149" s="267"/>
      <c r="E149" s="267"/>
      <c r="F149" s="315" t="s">
        <v>366</v>
      </c>
      <c r="G149" s="267"/>
      <c r="H149" s="314" t="s">
        <v>405</v>
      </c>
      <c r="I149" s="314" t="s">
        <v>368</v>
      </c>
      <c r="J149" s="314">
        <v>120</v>
      </c>
      <c r="K149" s="310"/>
    </row>
    <row r="150" ht="15" customHeight="1">
      <c r="B150" s="289"/>
      <c r="C150" s="314" t="s">
        <v>414</v>
      </c>
      <c r="D150" s="267"/>
      <c r="E150" s="267"/>
      <c r="F150" s="315" t="s">
        <v>366</v>
      </c>
      <c r="G150" s="267"/>
      <c r="H150" s="314" t="s">
        <v>425</v>
      </c>
      <c r="I150" s="314" t="s">
        <v>368</v>
      </c>
      <c r="J150" s="314" t="s">
        <v>416</v>
      </c>
      <c r="K150" s="310"/>
    </row>
    <row r="151" ht="15" customHeight="1">
      <c r="B151" s="289"/>
      <c r="C151" s="314" t="s">
        <v>315</v>
      </c>
      <c r="D151" s="267"/>
      <c r="E151" s="267"/>
      <c r="F151" s="315" t="s">
        <v>366</v>
      </c>
      <c r="G151" s="267"/>
      <c r="H151" s="314" t="s">
        <v>426</v>
      </c>
      <c r="I151" s="314" t="s">
        <v>368</v>
      </c>
      <c r="J151" s="314" t="s">
        <v>416</v>
      </c>
      <c r="K151" s="310"/>
    </row>
    <row r="152" ht="15" customHeight="1">
      <c r="B152" s="289"/>
      <c r="C152" s="314" t="s">
        <v>371</v>
      </c>
      <c r="D152" s="267"/>
      <c r="E152" s="267"/>
      <c r="F152" s="315" t="s">
        <v>372</v>
      </c>
      <c r="G152" s="267"/>
      <c r="H152" s="314" t="s">
        <v>405</v>
      </c>
      <c r="I152" s="314" t="s">
        <v>368</v>
      </c>
      <c r="J152" s="314">
        <v>50</v>
      </c>
      <c r="K152" s="310"/>
    </row>
    <row r="153" ht="15" customHeight="1">
      <c r="B153" s="289"/>
      <c r="C153" s="314" t="s">
        <v>374</v>
      </c>
      <c r="D153" s="267"/>
      <c r="E153" s="267"/>
      <c r="F153" s="315" t="s">
        <v>366</v>
      </c>
      <c r="G153" s="267"/>
      <c r="H153" s="314" t="s">
        <v>405</v>
      </c>
      <c r="I153" s="314" t="s">
        <v>376</v>
      </c>
      <c r="J153" s="314"/>
      <c r="K153" s="310"/>
    </row>
    <row r="154" ht="15" customHeight="1">
      <c r="B154" s="289"/>
      <c r="C154" s="314" t="s">
        <v>385</v>
      </c>
      <c r="D154" s="267"/>
      <c r="E154" s="267"/>
      <c r="F154" s="315" t="s">
        <v>372</v>
      </c>
      <c r="G154" s="267"/>
      <c r="H154" s="314" t="s">
        <v>405</v>
      </c>
      <c r="I154" s="314" t="s">
        <v>368</v>
      </c>
      <c r="J154" s="314">
        <v>50</v>
      </c>
      <c r="K154" s="310"/>
    </row>
    <row r="155" ht="15" customHeight="1">
      <c r="B155" s="289"/>
      <c r="C155" s="314" t="s">
        <v>393</v>
      </c>
      <c r="D155" s="267"/>
      <c r="E155" s="267"/>
      <c r="F155" s="315" t="s">
        <v>372</v>
      </c>
      <c r="G155" s="267"/>
      <c r="H155" s="314" t="s">
        <v>405</v>
      </c>
      <c r="I155" s="314" t="s">
        <v>368</v>
      </c>
      <c r="J155" s="314">
        <v>50</v>
      </c>
      <c r="K155" s="310"/>
    </row>
    <row r="156" ht="15" customHeight="1">
      <c r="B156" s="289"/>
      <c r="C156" s="314" t="s">
        <v>391</v>
      </c>
      <c r="D156" s="267"/>
      <c r="E156" s="267"/>
      <c r="F156" s="315" t="s">
        <v>372</v>
      </c>
      <c r="G156" s="267"/>
      <c r="H156" s="314" t="s">
        <v>405</v>
      </c>
      <c r="I156" s="314" t="s">
        <v>368</v>
      </c>
      <c r="J156" s="314">
        <v>50</v>
      </c>
      <c r="K156" s="310"/>
    </row>
    <row r="157" ht="15" customHeight="1">
      <c r="B157" s="289"/>
      <c r="C157" s="314" t="s">
        <v>97</v>
      </c>
      <c r="D157" s="267"/>
      <c r="E157" s="267"/>
      <c r="F157" s="315" t="s">
        <v>366</v>
      </c>
      <c r="G157" s="267"/>
      <c r="H157" s="314" t="s">
        <v>427</v>
      </c>
      <c r="I157" s="314" t="s">
        <v>368</v>
      </c>
      <c r="J157" s="314" t="s">
        <v>428</v>
      </c>
      <c r="K157" s="310"/>
    </row>
    <row r="158" ht="15" customHeight="1">
      <c r="B158" s="289"/>
      <c r="C158" s="314" t="s">
        <v>429</v>
      </c>
      <c r="D158" s="267"/>
      <c r="E158" s="267"/>
      <c r="F158" s="315" t="s">
        <v>366</v>
      </c>
      <c r="G158" s="267"/>
      <c r="H158" s="314" t="s">
        <v>430</v>
      </c>
      <c r="I158" s="314" t="s">
        <v>400</v>
      </c>
      <c r="J158" s="314"/>
      <c r="K158" s="310"/>
    </row>
    <row r="159" ht="15" customHeight="1">
      <c r="B159" s="316"/>
      <c r="C159" s="298"/>
      <c r="D159" s="298"/>
      <c r="E159" s="298"/>
      <c r="F159" s="298"/>
      <c r="G159" s="298"/>
      <c r="H159" s="298"/>
      <c r="I159" s="298"/>
      <c r="J159" s="298"/>
      <c r="K159" s="317"/>
    </row>
    <row r="160" ht="18.75" customHeight="1">
      <c r="B160" s="263"/>
      <c r="C160" s="267"/>
      <c r="D160" s="267"/>
      <c r="E160" s="267"/>
      <c r="F160" s="288"/>
      <c r="G160" s="267"/>
      <c r="H160" s="267"/>
      <c r="I160" s="267"/>
      <c r="J160" s="267"/>
      <c r="K160" s="263"/>
    </row>
    <row r="16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ht="7.5" customHeight="1">
      <c r="B162" s="253"/>
      <c r="C162" s="254"/>
      <c r="D162" s="254"/>
      <c r="E162" s="254"/>
      <c r="F162" s="254"/>
      <c r="G162" s="254"/>
      <c r="H162" s="254"/>
      <c r="I162" s="254"/>
      <c r="J162" s="254"/>
      <c r="K162" s="255"/>
    </row>
    <row r="163" ht="45" customHeight="1">
      <c r="B163" s="256"/>
      <c r="C163" s="257" t="s">
        <v>431</v>
      </c>
      <c r="D163" s="257"/>
      <c r="E163" s="257"/>
      <c r="F163" s="257"/>
      <c r="G163" s="257"/>
      <c r="H163" s="257"/>
      <c r="I163" s="257"/>
      <c r="J163" s="257"/>
      <c r="K163" s="258"/>
    </row>
    <row r="164" ht="17.25" customHeight="1">
      <c r="B164" s="256"/>
      <c r="C164" s="281" t="s">
        <v>360</v>
      </c>
      <c r="D164" s="281"/>
      <c r="E164" s="281"/>
      <c r="F164" s="281" t="s">
        <v>361</v>
      </c>
      <c r="G164" s="318"/>
      <c r="H164" s="319" t="s">
        <v>109</v>
      </c>
      <c r="I164" s="319" t="s">
        <v>59</v>
      </c>
      <c r="J164" s="281" t="s">
        <v>362</v>
      </c>
      <c r="K164" s="258"/>
    </row>
    <row r="165" ht="17.25" customHeight="1">
      <c r="B165" s="259"/>
      <c r="C165" s="283" t="s">
        <v>363</v>
      </c>
      <c r="D165" s="283"/>
      <c r="E165" s="283"/>
      <c r="F165" s="284" t="s">
        <v>364</v>
      </c>
      <c r="G165" s="320"/>
      <c r="H165" s="321"/>
      <c r="I165" s="321"/>
      <c r="J165" s="283" t="s">
        <v>365</v>
      </c>
      <c r="K165" s="261"/>
    </row>
    <row r="166" ht="5.25" customHeight="1">
      <c r="B166" s="289"/>
      <c r="C166" s="286"/>
      <c r="D166" s="286"/>
      <c r="E166" s="286"/>
      <c r="F166" s="286"/>
      <c r="G166" s="287"/>
      <c r="H166" s="286"/>
      <c r="I166" s="286"/>
      <c r="J166" s="286"/>
      <c r="K166" s="310"/>
    </row>
    <row r="167" ht="15" customHeight="1">
      <c r="B167" s="289"/>
      <c r="C167" s="267" t="s">
        <v>369</v>
      </c>
      <c r="D167" s="267"/>
      <c r="E167" s="267"/>
      <c r="F167" s="288" t="s">
        <v>366</v>
      </c>
      <c r="G167" s="267"/>
      <c r="H167" s="267" t="s">
        <v>405</v>
      </c>
      <c r="I167" s="267" t="s">
        <v>368</v>
      </c>
      <c r="J167" s="267">
        <v>120</v>
      </c>
      <c r="K167" s="310"/>
    </row>
    <row r="168" ht="15" customHeight="1">
      <c r="B168" s="289"/>
      <c r="C168" s="267" t="s">
        <v>414</v>
      </c>
      <c r="D168" s="267"/>
      <c r="E168" s="267"/>
      <c r="F168" s="288" t="s">
        <v>366</v>
      </c>
      <c r="G168" s="267"/>
      <c r="H168" s="267" t="s">
        <v>415</v>
      </c>
      <c r="I168" s="267" t="s">
        <v>368</v>
      </c>
      <c r="J168" s="267" t="s">
        <v>416</v>
      </c>
      <c r="K168" s="310"/>
    </row>
    <row r="169" ht="15" customHeight="1">
      <c r="B169" s="289"/>
      <c r="C169" s="267" t="s">
        <v>315</v>
      </c>
      <c r="D169" s="267"/>
      <c r="E169" s="267"/>
      <c r="F169" s="288" t="s">
        <v>366</v>
      </c>
      <c r="G169" s="267"/>
      <c r="H169" s="267" t="s">
        <v>432</v>
      </c>
      <c r="I169" s="267" t="s">
        <v>368</v>
      </c>
      <c r="J169" s="267" t="s">
        <v>416</v>
      </c>
      <c r="K169" s="310"/>
    </row>
    <row r="170" ht="15" customHeight="1">
      <c r="B170" s="289"/>
      <c r="C170" s="267" t="s">
        <v>371</v>
      </c>
      <c r="D170" s="267"/>
      <c r="E170" s="267"/>
      <c r="F170" s="288" t="s">
        <v>372</v>
      </c>
      <c r="G170" s="267"/>
      <c r="H170" s="267" t="s">
        <v>432</v>
      </c>
      <c r="I170" s="267" t="s">
        <v>368</v>
      </c>
      <c r="J170" s="267">
        <v>50</v>
      </c>
      <c r="K170" s="310"/>
    </row>
    <row r="171" ht="15" customHeight="1">
      <c r="B171" s="289"/>
      <c r="C171" s="267" t="s">
        <v>374</v>
      </c>
      <c r="D171" s="267"/>
      <c r="E171" s="267"/>
      <c r="F171" s="288" t="s">
        <v>366</v>
      </c>
      <c r="G171" s="267"/>
      <c r="H171" s="267" t="s">
        <v>432</v>
      </c>
      <c r="I171" s="267" t="s">
        <v>376</v>
      </c>
      <c r="J171" s="267"/>
      <c r="K171" s="310"/>
    </row>
    <row r="172" ht="15" customHeight="1">
      <c r="B172" s="289"/>
      <c r="C172" s="267" t="s">
        <v>385</v>
      </c>
      <c r="D172" s="267"/>
      <c r="E172" s="267"/>
      <c r="F172" s="288" t="s">
        <v>372</v>
      </c>
      <c r="G172" s="267"/>
      <c r="H172" s="267" t="s">
        <v>432</v>
      </c>
      <c r="I172" s="267" t="s">
        <v>368</v>
      </c>
      <c r="J172" s="267">
        <v>50</v>
      </c>
      <c r="K172" s="310"/>
    </row>
    <row r="173" ht="15" customHeight="1">
      <c r="B173" s="289"/>
      <c r="C173" s="267" t="s">
        <v>393</v>
      </c>
      <c r="D173" s="267"/>
      <c r="E173" s="267"/>
      <c r="F173" s="288" t="s">
        <v>372</v>
      </c>
      <c r="G173" s="267"/>
      <c r="H173" s="267" t="s">
        <v>432</v>
      </c>
      <c r="I173" s="267" t="s">
        <v>368</v>
      </c>
      <c r="J173" s="267">
        <v>50</v>
      </c>
      <c r="K173" s="310"/>
    </row>
    <row r="174" ht="15" customHeight="1">
      <c r="B174" s="289"/>
      <c r="C174" s="267" t="s">
        <v>391</v>
      </c>
      <c r="D174" s="267"/>
      <c r="E174" s="267"/>
      <c r="F174" s="288" t="s">
        <v>372</v>
      </c>
      <c r="G174" s="267"/>
      <c r="H174" s="267" t="s">
        <v>432</v>
      </c>
      <c r="I174" s="267" t="s">
        <v>368</v>
      </c>
      <c r="J174" s="267">
        <v>50</v>
      </c>
      <c r="K174" s="310"/>
    </row>
    <row r="175" ht="15" customHeight="1">
      <c r="B175" s="289"/>
      <c r="C175" s="267" t="s">
        <v>108</v>
      </c>
      <c r="D175" s="267"/>
      <c r="E175" s="267"/>
      <c r="F175" s="288" t="s">
        <v>366</v>
      </c>
      <c r="G175" s="267"/>
      <c r="H175" s="267" t="s">
        <v>433</v>
      </c>
      <c r="I175" s="267" t="s">
        <v>434</v>
      </c>
      <c r="J175" s="267"/>
      <c r="K175" s="310"/>
    </row>
    <row r="176" ht="15" customHeight="1">
      <c r="B176" s="289"/>
      <c r="C176" s="267" t="s">
        <v>59</v>
      </c>
      <c r="D176" s="267"/>
      <c r="E176" s="267"/>
      <c r="F176" s="288" t="s">
        <v>366</v>
      </c>
      <c r="G176" s="267"/>
      <c r="H176" s="267" t="s">
        <v>435</v>
      </c>
      <c r="I176" s="267" t="s">
        <v>436</v>
      </c>
      <c r="J176" s="267">
        <v>1</v>
      </c>
      <c r="K176" s="310"/>
    </row>
    <row r="177" ht="15" customHeight="1">
      <c r="B177" s="289"/>
      <c r="C177" s="267" t="s">
        <v>55</v>
      </c>
      <c r="D177" s="267"/>
      <c r="E177" s="267"/>
      <c r="F177" s="288" t="s">
        <v>366</v>
      </c>
      <c r="G177" s="267"/>
      <c r="H177" s="267" t="s">
        <v>437</v>
      </c>
      <c r="I177" s="267" t="s">
        <v>368</v>
      </c>
      <c r="J177" s="267">
        <v>20</v>
      </c>
      <c r="K177" s="310"/>
    </row>
    <row r="178" ht="15" customHeight="1">
      <c r="B178" s="289"/>
      <c r="C178" s="267" t="s">
        <v>109</v>
      </c>
      <c r="D178" s="267"/>
      <c r="E178" s="267"/>
      <c r="F178" s="288" t="s">
        <v>366</v>
      </c>
      <c r="G178" s="267"/>
      <c r="H178" s="267" t="s">
        <v>438</v>
      </c>
      <c r="I178" s="267" t="s">
        <v>368</v>
      </c>
      <c r="J178" s="267">
        <v>255</v>
      </c>
      <c r="K178" s="310"/>
    </row>
    <row r="179" ht="15" customHeight="1">
      <c r="B179" s="289"/>
      <c r="C179" s="267" t="s">
        <v>110</v>
      </c>
      <c r="D179" s="267"/>
      <c r="E179" s="267"/>
      <c r="F179" s="288" t="s">
        <v>366</v>
      </c>
      <c r="G179" s="267"/>
      <c r="H179" s="267" t="s">
        <v>331</v>
      </c>
      <c r="I179" s="267" t="s">
        <v>368</v>
      </c>
      <c r="J179" s="267">
        <v>10</v>
      </c>
      <c r="K179" s="310"/>
    </row>
    <row r="180" ht="15" customHeight="1">
      <c r="B180" s="289"/>
      <c r="C180" s="267" t="s">
        <v>111</v>
      </c>
      <c r="D180" s="267"/>
      <c r="E180" s="267"/>
      <c r="F180" s="288" t="s">
        <v>366</v>
      </c>
      <c r="G180" s="267"/>
      <c r="H180" s="267" t="s">
        <v>439</v>
      </c>
      <c r="I180" s="267" t="s">
        <v>400</v>
      </c>
      <c r="J180" s="267"/>
      <c r="K180" s="310"/>
    </row>
    <row r="181" ht="15" customHeight="1">
      <c r="B181" s="289"/>
      <c r="C181" s="267" t="s">
        <v>440</v>
      </c>
      <c r="D181" s="267"/>
      <c r="E181" s="267"/>
      <c r="F181" s="288" t="s">
        <v>366</v>
      </c>
      <c r="G181" s="267"/>
      <c r="H181" s="267" t="s">
        <v>441</v>
      </c>
      <c r="I181" s="267" t="s">
        <v>400</v>
      </c>
      <c r="J181" s="267"/>
      <c r="K181" s="310"/>
    </row>
    <row r="182" ht="15" customHeight="1">
      <c r="B182" s="289"/>
      <c r="C182" s="267" t="s">
        <v>429</v>
      </c>
      <c r="D182" s="267"/>
      <c r="E182" s="267"/>
      <c r="F182" s="288" t="s">
        <v>366</v>
      </c>
      <c r="G182" s="267"/>
      <c r="H182" s="267" t="s">
        <v>442</v>
      </c>
      <c r="I182" s="267" t="s">
        <v>400</v>
      </c>
      <c r="J182" s="267"/>
      <c r="K182" s="310"/>
    </row>
    <row r="183" ht="15" customHeight="1">
      <c r="B183" s="289"/>
      <c r="C183" s="267" t="s">
        <v>114</v>
      </c>
      <c r="D183" s="267"/>
      <c r="E183" s="267"/>
      <c r="F183" s="288" t="s">
        <v>372</v>
      </c>
      <c r="G183" s="267"/>
      <c r="H183" s="267" t="s">
        <v>443</v>
      </c>
      <c r="I183" s="267" t="s">
        <v>368</v>
      </c>
      <c r="J183" s="267">
        <v>50</v>
      </c>
      <c r="K183" s="310"/>
    </row>
    <row r="184" ht="15" customHeight="1">
      <c r="B184" s="289"/>
      <c r="C184" s="267" t="s">
        <v>444</v>
      </c>
      <c r="D184" s="267"/>
      <c r="E184" s="267"/>
      <c r="F184" s="288" t="s">
        <v>372</v>
      </c>
      <c r="G184" s="267"/>
      <c r="H184" s="267" t="s">
        <v>445</v>
      </c>
      <c r="I184" s="267" t="s">
        <v>446</v>
      </c>
      <c r="J184" s="267"/>
      <c r="K184" s="310"/>
    </row>
    <row r="185" ht="15" customHeight="1">
      <c r="B185" s="289"/>
      <c r="C185" s="267" t="s">
        <v>447</v>
      </c>
      <c r="D185" s="267"/>
      <c r="E185" s="267"/>
      <c r="F185" s="288" t="s">
        <v>372</v>
      </c>
      <c r="G185" s="267"/>
      <c r="H185" s="267" t="s">
        <v>448</v>
      </c>
      <c r="I185" s="267" t="s">
        <v>446</v>
      </c>
      <c r="J185" s="267"/>
      <c r="K185" s="310"/>
    </row>
    <row r="186" ht="15" customHeight="1">
      <c r="B186" s="289"/>
      <c r="C186" s="267" t="s">
        <v>449</v>
      </c>
      <c r="D186" s="267"/>
      <c r="E186" s="267"/>
      <c r="F186" s="288" t="s">
        <v>372</v>
      </c>
      <c r="G186" s="267"/>
      <c r="H186" s="267" t="s">
        <v>450</v>
      </c>
      <c r="I186" s="267" t="s">
        <v>446</v>
      </c>
      <c r="J186" s="267"/>
      <c r="K186" s="310"/>
    </row>
    <row r="187" ht="15" customHeight="1">
      <c r="B187" s="289"/>
      <c r="C187" s="322" t="s">
        <v>451</v>
      </c>
      <c r="D187" s="267"/>
      <c r="E187" s="267"/>
      <c r="F187" s="288" t="s">
        <v>372</v>
      </c>
      <c r="G187" s="267"/>
      <c r="H187" s="267" t="s">
        <v>452</v>
      </c>
      <c r="I187" s="267" t="s">
        <v>453</v>
      </c>
      <c r="J187" s="323" t="s">
        <v>454</v>
      </c>
      <c r="K187" s="310"/>
    </row>
    <row r="188" ht="15" customHeight="1">
      <c r="B188" s="289"/>
      <c r="C188" s="273" t="s">
        <v>44</v>
      </c>
      <c r="D188" s="267"/>
      <c r="E188" s="267"/>
      <c r="F188" s="288" t="s">
        <v>366</v>
      </c>
      <c r="G188" s="267"/>
      <c r="H188" s="263" t="s">
        <v>455</v>
      </c>
      <c r="I188" s="267" t="s">
        <v>456</v>
      </c>
      <c r="J188" s="267"/>
      <c r="K188" s="310"/>
    </row>
    <row r="189" ht="15" customHeight="1">
      <c r="B189" s="289"/>
      <c r="C189" s="273" t="s">
        <v>457</v>
      </c>
      <c r="D189" s="267"/>
      <c r="E189" s="267"/>
      <c r="F189" s="288" t="s">
        <v>366</v>
      </c>
      <c r="G189" s="267"/>
      <c r="H189" s="267" t="s">
        <v>458</v>
      </c>
      <c r="I189" s="267" t="s">
        <v>400</v>
      </c>
      <c r="J189" s="267"/>
      <c r="K189" s="310"/>
    </row>
    <row r="190" ht="15" customHeight="1">
      <c r="B190" s="289"/>
      <c r="C190" s="273" t="s">
        <v>459</v>
      </c>
      <c r="D190" s="267"/>
      <c r="E190" s="267"/>
      <c r="F190" s="288" t="s">
        <v>366</v>
      </c>
      <c r="G190" s="267"/>
      <c r="H190" s="267" t="s">
        <v>460</v>
      </c>
      <c r="I190" s="267" t="s">
        <v>400</v>
      </c>
      <c r="J190" s="267"/>
      <c r="K190" s="310"/>
    </row>
    <row r="191" ht="15" customHeight="1">
      <c r="B191" s="289"/>
      <c r="C191" s="273" t="s">
        <v>461</v>
      </c>
      <c r="D191" s="267"/>
      <c r="E191" s="267"/>
      <c r="F191" s="288" t="s">
        <v>372</v>
      </c>
      <c r="G191" s="267"/>
      <c r="H191" s="267" t="s">
        <v>462</v>
      </c>
      <c r="I191" s="267" t="s">
        <v>400</v>
      </c>
      <c r="J191" s="267"/>
      <c r="K191" s="310"/>
    </row>
    <row r="192" ht="15" customHeight="1">
      <c r="B192" s="316"/>
      <c r="C192" s="324"/>
      <c r="D192" s="298"/>
      <c r="E192" s="298"/>
      <c r="F192" s="298"/>
      <c r="G192" s="298"/>
      <c r="H192" s="298"/>
      <c r="I192" s="298"/>
      <c r="J192" s="298"/>
      <c r="K192" s="317"/>
    </row>
    <row r="193" ht="18.75" customHeight="1">
      <c r="B193" s="263"/>
      <c r="C193" s="267"/>
      <c r="D193" s="267"/>
      <c r="E193" s="267"/>
      <c r="F193" s="288"/>
      <c r="G193" s="267"/>
      <c r="H193" s="267"/>
      <c r="I193" s="267"/>
      <c r="J193" s="267"/>
      <c r="K193" s="263"/>
    </row>
    <row r="194" ht="18.75" customHeight="1">
      <c r="B194" s="263"/>
      <c r="C194" s="267"/>
      <c r="D194" s="267"/>
      <c r="E194" s="267"/>
      <c r="F194" s="288"/>
      <c r="G194" s="267"/>
      <c r="H194" s="267"/>
      <c r="I194" s="267"/>
      <c r="J194" s="267"/>
      <c r="K194" s="263"/>
    </row>
    <row r="195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ht="13.5">
      <c r="B196" s="253"/>
      <c r="C196" s="254"/>
      <c r="D196" s="254"/>
      <c r="E196" s="254"/>
      <c r="F196" s="254"/>
      <c r="G196" s="254"/>
      <c r="H196" s="254"/>
      <c r="I196" s="254"/>
      <c r="J196" s="254"/>
      <c r="K196" s="255"/>
    </row>
    <row r="197" ht="21">
      <c r="B197" s="256"/>
      <c r="C197" s="257" t="s">
        <v>463</v>
      </c>
      <c r="D197" s="257"/>
      <c r="E197" s="257"/>
      <c r="F197" s="257"/>
      <c r="G197" s="257"/>
      <c r="H197" s="257"/>
      <c r="I197" s="257"/>
      <c r="J197" s="257"/>
      <c r="K197" s="258"/>
    </row>
    <row r="198" ht="25.5" customHeight="1">
      <c r="B198" s="256"/>
      <c r="C198" s="325" t="s">
        <v>464</v>
      </c>
      <c r="D198" s="325"/>
      <c r="E198" s="325"/>
      <c r="F198" s="325" t="s">
        <v>465</v>
      </c>
      <c r="G198" s="326"/>
      <c r="H198" s="325" t="s">
        <v>466</v>
      </c>
      <c r="I198" s="325"/>
      <c r="J198" s="325"/>
      <c r="K198" s="258"/>
    </row>
    <row r="199" ht="5.25" customHeight="1">
      <c r="B199" s="289"/>
      <c r="C199" s="286"/>
      <c r="D199" s="286"/>
      <c r="E199" s="286"/>
      <c r="F199" s="286"/>
      <c r="G199" s="267"/>
      <c r="H199" s="286"/>
      <c r="I199" s="286"/>
      <c r="J199" s="286"/>
      <c r="K199" s="310"/>
    </row>
    <row r="200" ht="15" customHeight="1">
      <c r="B200" s="289"/>
      <c r="C200" s="267" t="s">
        <v>456</v>
      </c>
      <c r="D200" s="267"/>
      <c r="E200" s="267"/>
      <c r="F200" s="288" t="s">
        <v>45</v>
      </c>
      <c r="G200" s="267"/>
      <c r="H200" s="267" t="s">
        <v>467</v>
      </c>
      <c r="I200" s="267"/>
      <c r="J200" s="267"/>
      <c r="K200" s="310"/>
    </row>
    <row r="201" ht="15" customHeight="1">
      <c r="B201" s="289"/>
      <c r="C201" s="295"/>
      <c r="D201" s="267"/>
      <c r="E201" s="267"/>
      <c r="F201" s="288" t="s">
        <v>46</v>
      </c>
      <c r="G201" s="267"/>
      <c r="H201" s="267" t="s">
        <v>468</v>
      </c>
      <c r="I201" s="267"/>
      <c r="J201" s="267"/>
      <c r="K201" s="310"/>
    </row>
    <row r="202" ht="15" customHeight="1">
      <c r="B202" s="289"/>
      <c r="C202" s="295"/>
      <c r="D202" s="267"/>
      <c r="E202" s="267"/>
      <c r="F202" s="288" t="s">
        <v>49</v>
      </c>
      <c r="G202" s="267"/>
      <c r="H202" s="267" t="s">
        <v>469</v>
      </c>
      <c r="I202" s="267"/>
      <c r="J202" s="267"/>
      <c r="K202" s="310"/>
    </row>
    <row r="203" ht="15" customHeight="1">
      <c r="B203" s="289"/>
      <c r="C203" s="267"/>
      <c r="D203" s="267"/>
      <c r="E203" s="267"/>
      <c r="F203" s="288" t="s">
        <v>47</v>
      </c>
      <c r="G203" s="267"/>
      <c r="H203" s="267" t="s">
        <v>470</v>
      </c>
      <c r="I203" s="267"/>
      <c r="J203" s="267"/>
      <c r="K203" s="310"/>
    </row>
    <row r="204" ht="15" customHeight="1">
      <c r="B204" s="289"/>
      <c r="C204" s="267"/>
      <c r="D204" s="267"/>
      <c r="E204" s="267"/>
      <c r="F204" s="288" t="s">
        <v>48</v>
      </c>
      <c r="G204" s="267"/>
      <c r="H204" s="267" t="s">
        <v>471</v>
      </c>
      <c r="I204" s="267"/>
      <c r="J204" s="267"/>
      <c r="K204" s="310"/>
    </row>
    <row r="205" ht="15" customHeight="1">
      <c r="B205" s="289"/>
      <c r="C205" s="267"/>
      <c r="D205" s="267"/>
      <c r="E205" s="267"/>
      <c r="F205" s="288"/>
      <c r="G205" s="267"/>
      <c r="H205" s="267"/>
      <c r="I205" s="267"/>
      <c r="J205" s="267"/>
      <c r="K205" s="310"/>
    </row>
    <row r="206" ht="15" customHeight="1">
      <c r="B206" s="289"/>
      <c r="C206" s="267" t="s">
        <v>412</v>
      </c>
      <c r="D206" s="267"/>
      <c r="E206" s="267"/>
      <c r="F206" s="288" t="s">
        <v>83</v>
      </c>
      <c r="G206" s="267"/>
      <c r="H206" s="267" t="s">
        <v>472</v>
      </c>
      <c r="I206" s="267"/>
      <c r="J206" s="267"/>
      <c r="K206" s="310"/>
    </row>
    <row r="207" ht="15" customHeight="1">
      <c r="B207" s="289"/>
      <c r="C207" s="295"/>
      <c r="D207" s="267"/>
      <c r="E207" s="267"/>
      <c r="F207" s="288" t="s">
        <v>309</v>
      </c>
      <c r="G207" s="267"/>
      <c r="H207" s="267" t="s">
        <v>310</v>
      </c>
      <c r="I207" s="267"/>
      <c r="J207" s="267"/>
      <c r="K207" s="310"/>
    </row>
    <row r="208" ht="15" customHeight="1">
      <c r="B208" s="289"/>
      <c r="C208" s="267"/>
      <c r="D208" s="267"/>
      <c r="E208" s="267"/>
      <c r="F208" s="288" t="s">
        <v>307</v>
      </c>
      <c r="G208" s="267"/>
      <c r="H208" s="267" t="s">
        <v>473</v>
      </c>
      <c r="I208" s="267"/>
      <c r="J208" s="267"/>
      <c r="K208" s="310"/>
    </row>
    <row r="209" ht="15" customHeight="1">
      <c r="B209" s="327"/>
      <c r="C209" s="295"/>
      <c r="D209" s="295"/>
      <c r="E209" s="295"/>
      <c r="F209" s="288" t="s">
        <v>311</v>
      </c>
      <c r="G209" s="273"/>
      <c r="H209" s="314" t="s">
        <v>312</v>
      </c>
      <c r="I209" s="314"/>
      <c r="J209" s="314"/>
      <c r="K209" s="328"/>
    </row>
    <row r="210" ht="15" customHeight="1">
      <c r="B210" s="327"/>
      <c r="C210" s="295"/>
      <c r="D210" s="295"/>
      <c r="E210" s="295"/>
      <c r="F210" s="288" t="s">
        <v>313</v>
      </c>
      <c r="G210" s="273"/>
      <c r="H210" s="314" t="s">
        <v>474</v>
      </c>
      <c r="I210" s="314"/>
      <c r="J210" s="314"/>
      <c r="K210" s="328"/>
    </row>
    <row r="211" ht="15" customHeight="1">
      <c r="B211" s="327"/>
      <c r="C211" s="295"/>
      <c r="D211" s="295"/>
      <c r="E211" s="295"/>
      <c r="F211" s="329"/>
      <c r="G211" s="273"/>
      <c r="H211" s="330"/>
      <c r="I211" s="330"/>
      <c r="J211" s="330"/>
      <c r="K211" s="328"/>
    </row>
    <row r="212" ht="15" customHeight="1">
      <c r="B212" s="327"/>
      <c r="C212" s="267" t="s">
        <v>436</v>
      </c>
      <c r="D212" s="295"/>
      <c r="E212" s="295"/>
      <c r="F212" s="288">
        <v>1</v>
      </c>
      <c r="G212" s="273"/>
      <c r="H212" s="314" t="s">
        <v>475</v>
      </c>
      <c r="I212" s="314"/>
      <c r="J212" s="314"/>
      <c r="K212" s="328"/>
    </row>
    <row r="213" ht="15" customHeight="1">
      <c r="B213" s="327"/>
      <c r="C213" s="295"/>
      <c r="D213" s="295"/>
      <c r="E213" s="295"/>
      <c r="F213" s="288">
        <v>2</v>
      </c>
      <c r="G213" s="273"/>
      <c r="H213" s="314" t="s">
        <v>476</v>
      </c>
      <c r="I213" s="314"/>
      <c r="J213" s="314"/>
      <c r="K213" s="328"/>
    </row>
    <row r="214" ht="15" customHeight="1">
      <c r="B214" s="327"/>
      <c r="C214" s="295"/>
      <c r="D214" s="295"/>
      <c r="E214" s="295"/>
      <c r="F214" s="288">
        <v>3</v>
      </c>
      <c r="G214" s="273"/>
      <c r="H214" s="314" t="s">
        <v>477</v>
      </c>
      <c r="I214" s="314"/>
      <c r="J214" s="314"/>
      <c r="K214" s="328"/>
    </row>
    <row r="215" ht="15" customHeight="1">
      <c r="B215" s="327"/>
      <c r="C215" s="295"/>
      <c r="D215" s="295"/>
      <c r="E215" s="295"/>
      <c r="F215" s="288">
        <v>4</v>
      </c>
      <c r="G215" s="273"/>
      <c r="H215" s="314" t="s">
        <v>478</v>
      </c>
      <c r="I215" s="314"/>
      <c r="J215" s="314"/>
      <c r="K215" s="328"/>
    </row>
    <row r="216" ht="12.75" customHeight="1">
      <c r="B216" s="331"/>
      <c r="C216" s="332"/>
      <c r="D216" s="332"/>
      <c r="E216" s="332"/>
      <c r="F216" s="332"/>
      <c r="G216" s="332"/>
      <c r="H216" s="332"/>
      <c r="I216" s="332"/>
      <c r="J216" s="332"/>
      <c r="K216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IVAN-I7\Ivan</dc:creator>
  <cp:lastModifiedBy>IVAN-I7\Ivan</cp:lastModifiedBy>
  <dcterms:created xsi:type="dcterms:W3CDTF">2017-11-13T09:29:45Z</dcterms:created>
  <dcterms:modified xsi:type="dcterms:W3CDTF">2017-11-13T09:29:48Z</dcterms:modified>
</cp:coreProperties>
</file>